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W:\_Rozpracované stavby\RG_24068_Teplice Edisonova - střecha\04_Odevzdaná PD\20260218_Rozpočty aktualizace\"/>
    </mc:Choice>
  </mc:AlternateContent>
  <bookViews>
    <workbookView xWindow="0" yWindow="0" windowWidth="0" windowHeight="0"/>
  </bookViews>
  <sheets>
    <sheet name="Rekapitulace stavby" sheetId="1" r:id="rId1"/>
    <sheet name="00 - Ostatní náklady" sheetId="2" r:id="rId2"/>
    <sheet name="01 - Stavební část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'00 - Ostatní náklady'!$C$121:$K$163</definedName>
    <definedName name="_xlnm.Print_Area" localSheetId="1">'00 - Ostatní náklady'!$C$4:$J$76,'00 - Ostatní náklady'!$C$82:$J$103,'00 - Ostatní náklady'!$C$109:$J$163</definedName>
    <definedName name="_xlnm.Print_Titles" localSheetId="1">'00 - Ostatní náklady'!$121:$121</definedName>
    <definedName name="_xlnm._FilterDatabase" localSheetId="2" hidden="1">'01 - Stavební část'!$C$131:$K$506</definedName>
    <definedName name="_xlnm.Print_Area" localSheetId="2">'01 - Stavební část'!$C$4:$J$76,'01 - Stavební část'!$C$82:$J$113,'01 - Stavební část'!$C$119:$J$506</definedName>
    <definedName name="_xlnm.Print_Titles" localSheetId="2">'01 - Stavební část'!$131:$131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1"/>
  <c r="BH461"/>
  <c r="BG461"/>
  <c r="BF461"/>
  <c r="T461"/>
  <c r="R461"/>
  <c r="P461"/>
  <c r="BI459"/>
  <c r="BH459"/>
  <c r="BG459"/>
  <c r="BF459"/>
  <c r="T459"/>
  <c r="R459"/>
  <c r="P459"/>
  <c r="BI455"/>
  <c r="BH455"/>
  <c r="BG455"/>
  <c r="BF455"/>
  <c r="T455"/>
  <c r="R455"/>
  <c r="P455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2"/>
  <c r="BH422"/>
  <c r="BG422"/>
  <c r="BF422"/>
  <c r="T422"/>
  <c r="R422"/>
  <c r="P422"/>
  <c r="BI420"/>
  <c r="BH420"/>
  <c r="BG420"/>
  <c r="BF420"/>
  <c r="T420"/>
  <c r="R420"/>
  <c r="P420"/>
  <c r="BI416"/>
  <c r="BH416"/>
  <c r="BG416"/>
  <c r="BF416"/>
  <c r="T416"/>
  <c r="R416"/>
  <c r="P416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T197"/>
  <c r="R198"/>
  <c r="R197"/>
  <c r="P198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J128"/>
  <c r="F128"/>
  <c r="F126"/>
  <c r="E124"/>
  <c r="J91"/>
  <c r="F91"/>
  <c r="F89"/>
  <c r="E87"/>
  <c r="J24"/>
  <c r="E24"/>
  <c r="J92"/>
  <c r="J23"/>
  <c r="J18"/>
  <c r="E18"/>
  <c r="F129"/>
  <c r="J17"/>
  <c r="J12"/>
  <c r="J126"/>
  <c r="E7"/>
  <c r="E85"/>
  <c i="2" r="J37"/>
  <c r="J36"/>
  <c i="1" r="AY95"/>
  <c i="2" r="J35"/>
  <c i="1" r="AX95"/>
  <c i="2"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T157"/>
  <c r="R158"/>
  <c r="R157"/>
  <c r="P158"/>
  <c r="P157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89"/>
  <c r="E7"/>
  <c r="E85"/>
  <c i="1" r="L90"/>
  <c r="AM90"/>
  <c r="AM89"/>
  <c r="L89"/>
  <c r="AM87"/>
  <c r="L87"/>
  <c r="L85"/>
  <c r="L84"/>
  <c i="3" r="BK481"/>
  <c r="J475"/>
  <c r="J469"/>
  <c r="BK436"/>
  <c r="J433"/>
  <c r="J376"/>
  <c r="J350"/>
  <c r="J347"/>
  <c r="J338"/>
  <c r="BK297"/>
  <c r="J266"/>
  <c r="BK261"/>
  <c r="BK258"/>
  <c r="J251"/>
  <c r="BK222"/>
  <c r="J213"/>
  <c r="J201"/>
  <c r="BK198"/>
  <c r="J188"/>
  <c r="J185"/>
  <c i="2" r="J141"/>
  <c i="1" r="AS94"/>
  <c i="3" r="J471"/>
  <c r="J467"/>
  <c r="J461"/>
  <c r="BK459"/>
  <c r="BK455"/>
  <c r="J439"/>
  <c r="J436"/>
  <c r="J405"/>
  <c r="BK394"/>
  <c r="BK303"/>
  <c r="J264"/>
  <c r="BK204"/>
  <c r="BK191"/>
  <c r="J182"/>
  <c r="J179"/>
  <c r="J178"/>
  <c r="BK174"/>
  <c r="J153"/>
  <c r="J150"/>
  <c r="J144"/>
  <c r="BK141"/>
  <c i="2" r="BK161"/>
  <c r="J151"/>
  <c r="J150"/>
  <c r="BK144"/>
  <c i="3" r="J388"/>
  <c r="J373"/>
  <c r="BK369"/>
  <c r="BK359"/>
  <c r="J356"/>
  <c r="BK343"/>
  <c r="J335"/>
  <c r="J326"/>
  <c r="BK294"/>
  <c r="J291"/>
  <c r="J283"/>
  <c r="BK279"/>
  <c r="J273"/>
  <c r="BK270"/>
  <c r="BK266"/>
  <c r="BK264"/>
  <c r="J258"/>
  <c r="J254"/>
  <c r="BK251"/>
  <c r="J247"/>
  <c r="BK243"/>
  <c r="J234"/>
  <c r="J219"/>
  <c r="BK201"/>
  <c i="2" r="BK149"/>
  <c r="J132"/>
  <c i="3" r="BK473"/>
  <c r="J459"/>
  <c r="BK433"/>
  <c r="J430"/>
  <c r="J420"/>
  <c r="BK416"/>
  <c r="BK338"/>
  <c r="BK326"/>
  <c r="J323"/>
  <c r="J320"/>
  <c r="J297"/>
  <c r="J243"/>
  <c r="J225"/>
  <c r="J204"/>
  <c r="BK185"/>
  <c r="J174"/>
  <c r="BK171"/>
  <c r="J168"/>
  <c r="BK150"/>
  <c r="BK147"/>
  <c r="BK138"/>
  <c r="BK135"/>
  <c i="2" r="J148"/>
  <c r="J144"/>
  <c i="3" r="BK442"/>
  <c r="BK403"/>
  <c r="BK363"/>
  <c r="BK356"/>
  <c r="BK320"/>
  <c r="BK318"/>
  <c r="BK315"/>
  <c r="BK276"/>
  <c r="J261"/>
  <c r="J239"/>
  <c r="BK234"/>
  <c r="J228"/>
  <c r="BK225"/>
  <c r="J216"/>
  <c r="BK210"/>
  <c r="BK164"/>
  <c r="BK156"/>
  <c r="J141"/>
  <c r="J135"/>
  <c i="2" r="BK141"/>
  <c r="BK125"/>
  <c i="3" r="BK503"/>
  <c r="J499"/>
  <c r="BK495"/>
  <c r="J491"/>
  <c r="J487"/>
  <c r="J485"/>
  <c r="BK467"/>
  <c r="J465"/>
  <c r="BK427"/>
  <c r="BK400"/>
  <c r="BK382"/>
  <c r="BK379"/>
  <c r="J359"/>
  <c r="BK283"/>
  <c r="BK231"/>
  <c r="J222"/>
  <c r="BK219"/>
  <c r="BK188"/>
  <c i="2" r="J160"/>
  <c r="J158"/>
  <c r="BK150"/>
  <c r="BK138"/>
  <c r="J135"/>
  <c r="BK132"/>
  <c i="3" r="J481"/>
  <c r="J479"/>
  <c r="BK477"/>
  <c r="BK465"/>
  <c r="BK461"/>
  <c r="J455"/>
  <c r="J422"/>
  <c r="BK420"/>
  <c r="J416"/>
  <c r="J413"/>
  <c r="J409"/>
  <c r="BK405"/>
  <c r="J400"/>
  <c r="J397"/>
  <c r="J385"/>
  <c r="J294"/>
  <c r="BK291"/>
  <c r="BK273"/>
  <c r="J270"/>
  <c r="J207"/>
  <c r="BK194"/>
  <c r="J191"/>
  <c i="2" r="J154"/>
  <c i="3" r="BK484"/>
  <c r="J483"/>
  <c r="BK451"/>
  <c r="BK448"/>
  <c r="BK422"/>
  <c r="BK397"/>
  <c r="BK388"/>
  <c r="BK385"/>
  <c r="J382"/>
  <c r="BK376"/>
  <c r="BK373"/>
  <c r="BK366"/>
  <c r="J363"/>
  <c r="BK350"/>
  <c r="BK347"/>
  <c r="BK332"/>
  <c r="J315"/>
  <c r="J306"/>
  <c r="J300"/>
  <c r="J276"/>
  <c r="BK239"/>
  <c i="2" r="BK128"/>
  <c r="J125"/>
  <c i="3" r="J473"/>
  <c r="J445"/>
  <c r="J427"/>
  <c r="J403"/>
  <c r="BK391"/>
  <c r="J369"/>
  <c r="J353"/>
  <c r="J340"/>
  <c r="J332"/>
  <c r="BK329"/>
  <c r="BK323"/>
  <c r="BK312"/>
  <c r="BK309"/>
  <c r="BK254"/>
  <c r="J231"/>
  <c r="BK228"/>
  <c r="BK216"/>
  <c r="J198"/>
  <c r="J180"/>
  <c r="BK179"/>
  <c r="BK178"/>
  <c r="J160"/>
  <c i="2" r="BK160"/>
  <c r="BK158"/>
  <c r="J138"/>
  <c r="BK135"/>
  <c i="3" r="J503"/>
  <c r="BK499"/>
  <c r="J495"/>
  <c r="BK491"/>
  <c r="BK487"/>
  <c r="BK485"/>
  <c r="BK483"/>
  <c r="BK479"/>
  <c r="J477"/>
  <c r="BK475"/>
  <c r="BK471"/>
  <c r="BK469"/>
  <c r="J312"/>
  <c r="J309"/>
  <c r="BK306"/>
  <c r="BK182"/>
  <c i="2" r="J128"/>
  <c i="3" r="J484"/>
  <c r="J451"/>
  <c r="J448"/>
  <c r="BK445"/>
  <c r="J442"/>
  <c r="BK439"/>
  <c r="BK430"/>
  <c r="BK413"/>
  <c r="BK409"/>
  <c r="J394"/>
  <c r="J391"/>
  <c r="J379"/>
  <c r="J366"/>
  <c r="J303"/>
  <c r="BK300"/>
  <c r="J279"/>
  <c r="J171"/>
  <c r="BK168"/>
  <c r="J164"/>
  <c r="J138"/>
  <c i="2" r="BK154"/>
  <c i="3" r="BK353"/>
  <c r="J343"/>
  <c r="BK340"/>
  <c r="BK335"/>
  <c r="J329"/>
  <c r="J318"/>
  <c r="BK247"/>
  <c r="BK213"/>
  <c r="J210"/>
  <c r="BK207"/>
  <c r="J194"/>
  <c r="BK180"/>
  <c r="BK160"/>
  <c r="J156"/>
  <c r="BK153"/>
  <c r="J147"/>
  <c r="BK144"/>
  <c i="2" r="J161"/>
  <c r="BK151"/>
  <c r="J149"/>
  <c r="BK148"/>
  <c l="1" r="BK124"/>
  <c r="J124"/>
  <c r="J98"/>
  <c r="P124"/>
  <c r="P159"/>
  <c i="3" r="P265"/>
  <c r="T339"/>
  <c i="2" r="T124"/>
  <c r="T159"/>
  <c i="3" r="P339"/>
  <c r="BK134"/>
  <c r="J134"/>
  <c r="J98"/>
  <c r="R134"/>
  <c r="BK159"/>
  <c r="J159"/>
  <c r="J99"/>
  <c r="R159"/>
  <c r="BK167"/>
  <c r="J167"/>
  <c r="J100"/>
  <c r="R167"/>
  <c r="BK177"/>
  <c r="J177"/>
  <c r="J101"/>
  <c r="P177"/>
  <c r="T177"/>
  <c r="R200"/>
  <c r="BK265"/>
  <c r="J265"/>
  <c r="J105"/>
  <c r="T265"/>
  <c r="P319"/>
  <c r="T319"/>
  <c r="R339"/>
  <c r="R404"/>
  <c r="T404"/>
  <c i="2" r="R124"/>
  <c i="3" r="P421"/>
  <c r="T421"/>
  <c i="2" r="T147"/>
  <c i="3" r="P460"/>
  <c i="2" r="R147"/>
  <c i="3" r="T460"/>
  <c i="2" r="P147"/>
  <c r="R159"/>
  <c i="3" r="R466"/>
  <c i="2" r="BK147"/>
  <c r="J147"/>
  <c r="J99"/>
  <c r="BK159"/>
  <c r="J159"/>
  <c r="J102"/>
  <c i="3" r="P134"/>
  <c r="T134"/>
  <c r="T133"/>
  <c r="P159"/>
  <c r="T159"/>
  <c r="P167"/>
  <c r="T167"/>
  <c r="R177"/>
  <c r="BK200"/>
  <c r="J200"/>
  <c r="J104"/>
  <c r="P200"/>
  <c r="T200"/>
  <c r="R265"/>
  <c r="BK319"/>
  <c r="J319"/>
  <c r="J106"/>
  <c r="R319"/>
  <c r="BK339"/>
  <c r="J339"/>
  <c r="J107"/>
  <c r="BK404"/>
  <c r="J404"/>
  <c r="J108"/>
  <c r="P404"/>
  <c r="BK421"/>
  <c r="J421"/>
  <c r="J109"/>
  <c r="R421"/>
  <c r="BK460"/>
  <c r="J460"/>
  <c r="J110"/>
  <c r="R460"/>
  <c r="BK466"/>
  <c r="J466"/>
  <c r="J111"/>
  <c r="P466"/>
  <c r="T466"/>
  <c r="BK486"/>
  <c r="J486"/>
  <c r="J112"/>
  <c r="P486"/>
  <c r="R486"/>
  <c r="T486"/>
  <c i="2" r="BE135"/>
  <c r="BE161"/>
  <c r="BK153"/>
  <c r="J153"/>
  <c r="J100"/>
  <c r="BK157"/>
  <c r="J157"/>
  <c r="J101"/>
  <c i="3" r="BE135"/>
  <c r="BE182"/>
  <c r="BE222"/>
  <c r="BE231"/>
  <c r="BE251"/>
  <c r="BE297"/>
  <c r="BE356"/>
  <c i="2" r="J116"/>
  <c r="BE158"/>
  <c i="3" r="J89"/>
  <c r="BE147"/>
  <c r="BE153"/>
  <c r="BE179"/>
  <c r="BE225"/>
  <c r="BE273"/>
  <c r="BE359"/>
  <c r="BE400"/>
  <c r="BE416"/>
  <c r="BE422"/>
  <c r="BE436"/>
  <c i="2" r="J119"/>
  <c r="BE132"/>
  <c i="3" r="BE168"/>
  <c r="BE194"/>
  <c r="BE264"/>
  <c r="BE294"/>
  <c r="BE318"/>
  <c r="BE320"/>
  <c r="BE376"/>
  <c r="BE385"/>
  <c r="BE483"/>
  <c r="BE484"/>
  <c i="2" r="E112"/>
  <c i="3" r="F92"/>
  <c r="BE201"/>
  <c r="BE219"/>
  <c r="BE239"/>
  <c r="BE247"/>
  <c r="BE258"/>
  <c r="BE270"/>
  <c r="BE338"/>
  <c r="BE366"/>
  <c r="BE379"/>
  <c r="BE394"/>
  <c r="BE397"/>
  <c r="BE409"/>
  <c r="BE420"/>
  <c r="BE430"/>
  <c r="BE439"/>
  <c i="2" r="BE138"/>
  <c i="3" r="BE243"/>
  <c r="BE340"/>
  <c r="BE353"/>
  <c r="BE391"/>
  <c r="BE413"/>
  <c r="BE455"/>
  <c r="BE471"/>
  <c r="BE475"/>
  <c r="BE479"/>
  <c r="BE481"/>
  <c r="BE491"/>
  <c r="BK197"/>
  <c r="J197"/>
  <c r="J102"/>
  <c i="2" r="BE150"/>
  <c i="3" r="BE144"/>
  <c r="BE185"/>
  <c r="BE261"/>
  <c r="BE276"/>
  <c r="BE300"/>
  <c r="BE309"/>
  <c r="BE315"/>
  <c r="BE326"/>
  <c r="BE329"/>
  <c r="BE373"/>
  <c r="BE448"/>
  <c i="2" r="BE125"/>
  <c r="BE141"/>
  <c i="3" r="E122"/>
  <c r="J129"/>
  <c r="BE138"/>
  <c r="BE204"/>
  <c r="BE210"/>
  <c r="BE234"/>
  <c r="BE312"/>
  <c r="BE323"/>
  <c r="BE335"/>
  <c r="BE347"/>
  <c r="BE363"/>
  <c r="BE405"/>
  <c r="BE459"/>
  <c r="BE487"/>
  <c r="BE495"/>
  <c r="BE499"/>
  <c r="BE503"/>
  <c i="2" r="F92"/>
  <c r="BE144"/>
  <c i="3" r="BE171"/>
  <c r="BE180"/>
  <c r="BE191"/>
  <c r="BE279"/>
  <c r="BE291"/>
  <c r="BE445"/>
  <c r="BE465"/>
  <c i="2" r="BE128"/>
  <c r="BE160"/>
  <c i="3" r="BE141"/>
  <c r="BE156"/>
  <c r="BE198"/>
  <c r="BE216"/>
  <c r="BE266"/>
  <c r="BE303"/>
  <c r="BE343"/>
  <c r="BE451"/>
  <c r="BE461"/>
  <c r="BE477"/>
  <c i="2" r="BE151"/>
  <c i="3" r="BE350"/>
  <c r="BE382"/>
  <c r="BE403"/>
  <c r="BE427"/>
  <c r="BE433"/>
  <c r="BE442"/>
  <c r="BE467"/>
  <c r="BE469"/>
  <c r="BE473"/>
  <c i="2" r="BE148"/>
  <c i="3" r="BE207"/>
  <c r="BE213"/>
  <c r="BE306"/>
  <c r="BE388"/>
  <c i="2" r="BE149"/>
  <c r="BE154"/>
  <c i="3" r="BE150"/>
  <c r="BE160"/>
  <c r="BE164"/>
  <c r="BE174"/>
  <c r="BE178"/>
  <c r="BE188"/>
  <c r="BE228"/>
  <c r="BE254"/>
  <c r="BE283"/>
  <c r="BE332"/>
  <c r="BE369"/>
  <c r="BE485"/>
  <c i="2" r="J34"/>
  <c i="1" r="AW95"/>
  <c i="3" r="F36"/>
  <c i="1" r="BC96"/>
  <c i="2" r="F35"/>
  <c i="1" r="BB95"/>
  <c i="2" r="F36"/>
  <c i="1" r="BC95"/>
  <c i="3" r="J34"/>
  <c i="1" r="AW96"/>
  <c i="3" r="F34"/>
  <c i="1" r="BA96"/>
  <c i="3" r="F35"/>
  <c i="1" r="BB96"/>
  <c i="2" r="F34"/>
  <c i="1" r="BA95"/>
  <c i="3" r="F37"/>
  <c i="1" r="BD96"/>
  <c i="2" r="F37"/>
  <c i="1" r="BD95"/>
  <c i="3" l="1" r="P133"/>
  <c r="P199"/>
  <c i="2" r="R123"/>
  <c r="R122"/>
  <c r="T123"/>
  <c r="T122"/>
  <c r="P123"/>
  <c r="P122"/>
  <c i="1" r="AU95"/>
  <c i="3" r="T199"/>
  <c r="T132"/>
  <c r="R199"/>
  <c r="R133"/>
  <c r="R132"/>
  <c r="BK133"/>
  <c r="BK199"/>
  <c r="J199"/>
  <c r="J103"/>
  <c i="2" r="BK123"/>
  <c r="J123"/>
  <c r="J97"/>
  <c i="1" r="BD94"/>
  <c r="W33"/>
  <c r="BA94"/>
  <c r="W30"/>
  <c i="3" r="F33"/>
  <c i="1" r="AZ96"/>
  <c r="BC94"/>
  <c r="AY94"/>
  <c r="BB94"/>
  <c r="W31"/>
  <c i="3" r="J33"/>
  <c i="1" r="AV96"/>
  <c r="AT96"/>
  <c i="2" r="F33"/>
  <c i="1" r="AZ95"/>
  <c i="2" r="J33"/>
  <c i="1" r="AV95"/>
  <c r="AT95"/>
  <c i="3" l="1" r="BK132"/>
  <c r="J132"/>
  <c r="J96"/>
  <c r="P132"/>
  <c i="1" r="AU96"/>
  <c i="3" r="J133"/>
  <c r="J97"/>
  <c i="2" r="BK122"/>
  <c r="J122"/>
  <c r="J96"/>
  <c i="1" r="AU94"/>
  <c r="AW94"/>
  <c r="AK30"/>
  <c r="W32"/>
  <c r="AX94"/>
  <c r="AZ94"/>
  <c r="W29"/>
  <c i="2" l="1" r="J30"/>
  <c i="1" r="AG95"/>
  <c r="AN95"/>
  <c i="3" r="J30"/>
  <c i="1" r="AG96"/>
  <c r="AN96"/>
  <c r="AV94"/>
  <c r="AK29"/>
  <c i="2" l="1" r="J39"/>
  <c i="3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<sst xmlns="http://schemas.openxmlformats.org/spreadsheetml/2006/main">
  <si>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</si>
  <si>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</si>
  <si>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</si>
  <si>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</si>
  <si>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</si>
  <si>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{d01eff7b-6670-473a-9c1a-9425dff9f1ce}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</si>
  <si>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</si>
  <si>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</si>
  <si>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</si>
  <si>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</si>
  <si>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</si>
  <si>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</si>
  <si>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</si>
  <si>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</si>
  <si>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RG_24068_T3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</si>
  <si>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</si>
  <si>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</si>
  <si>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střechy ZŠ Edisonova, Teplice - Pavilon T3</t>
  </si>
  <si>
    <t>KSO:</t>
  </si>
  <si>
    <t>CC-CZ:</t>
  </si>
  <si>
    <t>Místo:</t>
  </si>
  <si>
    <t>Edisonova 1732, 41501 Teplice – Trnovany</t>
  </si>
  <si>
    <t>Datum:</t>
  </si>
  <si>
    <t>20. 11. 2025</t>
  </si>
  <si>
    <t>Zadavatel:</t>
  </si>
  <si>
    <t>IČ:</t>
  </si>
  <si>
    <t>65639669</t>
  </si>
  <si>
    <t>Statutární město Teplice</t>
  </si>
  <si>
    <t>DIČ:</t>
  </si>
  <si>
    <t>Uchazeč:</t>
  </si>
  <si>
    <t>Vyplň údaj</t>
  </si>
  <si>
    <t>Projektant:</t>
  </si>
  <si>
    <t>27967344</t>
  </si>
  <si>
    <t>RotaGroup a.s.</t>
  </si>
  <si>
    <t>CZ27967344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</si>
  <si>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</si>
  <si>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</si>
  <si>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</si>
  <si>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</si>
  <si>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</si>
  <si>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</si>
  <si>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</si>
  <si>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</si>
  <si>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</si>
  <si>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</si>
  <si>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</si>
  <si>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</si>
  <si>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</si>
  <si>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</si>
  <si>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</si>
  <si>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</si>
  <si>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</si>
  <si>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</si>
  <si>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</si>
  <si>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</si>
  <si>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</si>
  <si>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</si>
  <si>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</si>
  <si>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</si>
  <si>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</si>
  <si>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</si>
  <si>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</si>
  <si>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</si>
  <si>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</si>
  <si>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</si>
  <si>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</si>
  <si>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</si>
  <si>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</si>
  <si>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</si>
  <si>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</si>
  <si>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</si>
  <si>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</si>
  <si>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</si>
  <si>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</si>
  <si>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</si>
  <si>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</si>
  <si>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</si>
  <si>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</si>
  <si>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</si>
  <si>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</si>
  <si>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</si>
  <si>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</si>
  <si>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</si>
  <si>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</si>
  <si>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</si>
  <si>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Ostatní náklady</t>
  </si>
  <si>
    <t>STA</t>
  </si>
  <si>
    <t>1</t>
  </si>
  <si>
    <t>{fea6434e-6d5f-40ec-a417-c22099536e6a}</t>
  </si>
  <si>
    <t>2</t>
  </si>
  <si>
    <t>01</t>
  </si>
  <si>
    <t>Stavební část</t>
  </si>
  <si>
    <t>{22619326-5981-4579-a916-8f55b324cf7c}</t>
  </si>
  <si>
    <t>KRYCÍ LIST SOUPISU PRACÍ</t>
  </si>
  <si>
    <t>Objekt:</t>
  </si>
  <si>
    <t>00 - Ostatní náklady</t>
  </si>
  <si>
    <t>- URČENÍ VRN STAVBY PROVEDE DODAVATEL STAVBY. CENY MUSÍ ZAHRNOVAT I NÁKLADY NA PŘIPOJENÍ, MĚŘENÍ A SPOTŘEBY MÉDIÍ PRO REALIZACI. DÁLE NÁKLADY NA ZAŘÍZENÍ STAVENIŠTĚ, MOŽNÝ PROVOZ INVESTORA A VEŠKERÉ NÁKLADY NA REVIZE A ZKOUŠKY SPOJENÉ S UVEDENÍM STAVBY DO PROVOZU, NÁKLADY SPOJENÉ S KOLAUDAČNÍM ŘÍZENÍM.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</si>
  <si>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</si>
  <si>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</si>
  <si>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</si>
  <si>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</si>
  <si>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</si>
  <si>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</si>
  <si>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</si>
  <si>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</si>
  <si>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</si>
  <si>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</si>
  <si>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</si>
  <si>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</si>
  <si>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</si>
  <si>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</si>
  <si>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</si>
  <si>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</si>
  <si>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</si>
  <si>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</si>
  <si>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</si>
  <si>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</si>
  <si>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</si>
  <si>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</si>
  <si>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</si>
  <si>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</si>
  <si>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</si>
  <si>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</si>
  <si>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</si>
  <si>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</si>
  <si>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</si>
  <si>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</si>
  <si>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</si>
  <si>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VRN.1.11</t>
  </si>
  <si>
    <t>Náklady na dopracování dílenské dokumentace a detailů</t>
  </si>
  <si>
    <t>soubor</t>
  </si>
  <si>
    <t>1024</t>
  </si>
  <si>
    <t>-558245481</t>
  </si>
  <si>
    <t>VV</t>
  </si>
  <si>
    <t>Součet</t>
  </si>
  <si>
    <t>4</t>
  </si>
  <si>
    <t>VRN.1.12</t>
  </si>
  <si>
    <t>DSPS včetně geodetického zaměření</t>
  </si>
  <si>
    <t>943431476</t>
  </si>
  <si>
    <t>P</t>
  </si>
  <si>
    <t>Poznámka k položce:_x000d_
DSPS včetně geodetického zaměření, i v digitálním zpracování</t>
  </si>
  <si>
    <t>3</t>
  </si>
  <si>
    <t>VRN.1.13</t>
  </si>
  <si>
    <t>Odborné průzkumy, sondy</t>
  </si>
  <si>
    <t>-282479977</t>
  </si>
  <si>
    <t>VRN.1.21</t>
  </si>
  <si>
    <t>Vytýčení sítí, záborů, staveniště</t>
  </si>
  <si>
    <t>403759289</t>
  </si>
  <si>
    <t>VRN.1.31</t>
  </si>
  <si>
    <t>Komplexní a ostatní vyzkoušení, revize</t>
  </si>
  <si>
    <t>1701103186</t>
  </si>
  <si>
    <t>6</t>
  </si>
  <si>
    <t>VRN.1.41</t>
  </si>
  <si>
    <t>Poplatky za zábory</t>
  </si>
  <si>
    <t>2096719386</t>
  </si>
  <si>
    <t>7</t>
  </si>
  <si>
    <t>VRN.1.42</t>
  </si>
  <si>
    <t>Poplatky spojené s DIO</t>
  </si>
  <si>
    <t>-682486952</t>
  </si>
  <si>
    <t>VRN3</t>
  </si>
  <si>
    <t>Zařízení staveniště</t>
  </si>
  <si>
    <t>8</t>
  </si>
  <si>
    <t>VRN.3.01</t>
  </si>
  <si>
    <t>1295539056</t>
  </si>
  <si>
    <t>9</t>
  </si>
  <si>
    <t>VRN.3.02</t>
  </si>
  <si>
    <t>Připojení na inženýrské sítě vč. nákladů na energie</t>
  </si>
  <si>
    <t>34886437</t>
  </si>
  <si>
    <t>10</t>
  </si>
  <si>
    <t>VRN.3.03</t>
  </si>
  <si>
    <t>Náklady na zabezpečení staveniště</t>
  </si>
  <si>
    <t>-1469820759</t>
  </si>
  <si>
    <t>11</t>
  </si>
  <si>
    <t>VRN.3.04</t>
  </si>
  <si>
    <t>Náklady na zajištění BOZP na staveništi</t>
  </si>
  <si>
    <t>304751604</t>
  </si>
  <si>
    <t>Poznámka k položce:_x000d_
včetně kolektivního či osobního zajištění pracovníků ve výškách</t>
  </si>
  <si>
    <t>VRN4</t>
  </si>
  <si>
    <t>Inženýrská činnost</t>
  </si>
  <si>
    <t>VRN.4.01</t>
  </si>
  <si>
    <t>Kompletační a koordinační činnost</t>
  </si>
  <si>
    <t>277387229</t>
  </si>
  <si>
    <t>VRN6</t>
  </si>
  <si>
    <t>Územní vlivy</t>
  </si>
  <si>
    <t>13</t>
  </si>
  <si>
    <t>VRN.6.01</t>
  </si>
  <si>
    <t>-1127249183</t>
  </si>
  <si>
    <t>VRN7</t>
  </si>
  <si>
    <t>Provozní vlivy</t>
  </si>
  <si>
    <t>14</t>
  </si>
  <si>
    <t>VRN.7.01</t>
  </si>
  <si>
    <t>533446037</t>
  </si>
  <si>
    <t>15</t>
  </si>
  <si>
    <t>VRN.7.02</t>
  </si>
  <si>
    <t>Součinnost s provozem investora</t>
  </si>
  <si>
    <t>-1036586506</t>
  </si>
  <si>
    <t>01 - Stavební část</t>
  </si>
  <si>
    <t xml:space="preserve">- VEŠKERÉ OPLECHOVÁNÍ JE UVAŽOVÁNO VČ. KOTEVNÍCH PRVKŮ, PŘÍPONEK APOD. - POLOŽKY ZAHRNUJÍ KOMPLETNÍ PROVEDENÍ JEDNOTLIVÝCH PRACÍ VČ. POMOCNÝCH I KOTEVNÍCH MATERIÁLŮ, TECHNIKY A TECHNOLOGIE PRO MONTÁŽ A DALŠÍCH NEZBYTNÝCH ČINNOSTÍ, ZAŘÍŽENÍ A MATERIÁLŮ, TAK ABY BYLA PRÁCE PROVEDENA KOMPLEXNĚ, DLE TECHNOLOGICKÉHO PŘEDPISU DODAVATELE MATERIÁLU A DLE PROJEKTOVÉ DOKUMENTACE, KTERÁ JE NEDÍLNOU SOUČÁSTÍ TOHOTO ROZPOČTU.  - URČENÍ VRN STAVBY PROVEDE DODAVATEL STAVBY. CENY MUSÍ ZAHRNOVAT I NÁKLADY NA PŘIPOJENÍ, MĚŘENÍ A SPOTŘEBY MÉDIÍ PRO REALIZACI. DÁLE NÁKLADY NA ZAŘÍZENÍ STAVENIŠTĚ, MOŽNÝ PROVOZ INVESTORA A VEŠKERÉ NÁKLADY NA REVIZE A ZKOUŠKY SPOJENÉ S UVEDENÍM STAVBY DO PROVOZU. - URČENÍ PŘESUNU HMOT PRO JEDNOTLIVÉ ODDÍLY PROVEDE DODAVATEL STAVBY. MINIMÁLNÍ PROCENTUÁLNÍ HODNOTA MNOŽSTVÍ MUSÍ BÝT STANOVENA. - VEŠKERÉ UVEDENÉ MATERIÁLY NEJSOU ZÁVAZNÉ, JE MOŽNÉ JE NAHRADIT JINÝMI, ALE VŽDY NA STEJNÉ ČI VYŠŠÍ KVALITATIVNÍ ÚROVNI. - DOKONČOVACÍ PRÁCE NA ELEKTROINSTALACÍCH (SVÍTIDLA, ZÁSUVKY, SPÍNAČE) JSOU VE STANDARDNÍM PROVEDENÍ NA BĚŽNÉ CENOVÉ ÚROVNI. FINÁLNÍ DESIGN VYBERE INVESTROR V PRŮBĚHU REALIZACE.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</si>
  <si>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</si>
  <si>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</si>
  <si>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</si>
  <si>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</si>
  <si>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</si>
  <si>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</si>
  <si>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</si>
  <si>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</si>
  <si>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</si>
  <si>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</si>
  <si>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</si>
  <si>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</si>
  <si>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</si>
  <si>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</si>
  <si>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</si>
  <si>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</si>
  <si>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HSV</t>
  </si>
  <si>
    <t>Práce a dodávky HSV</t>
  </si>
  <si>
    <t>Zemní práce</t>
  </si>
  <si>
    <t>181411131</t>
  </si>
  <si>
    <t>Založení parkového trávníku výsevem pl do 1000 m2 v rovině a ve svahu do 1:5</t>
  </si>
  <si>
    <t>m2</t>
  </si>
  <si>
    <t>1037921586</t>
  </si>
  <si>
    <t>180</t>
  </si>
  <si>
    <t>M</t>
  </si>
  <si>
    <t>00572470</t>
  </si>
  <si>
    <t>osivo směs travní univerzál</t>
  </si>
  <si>
    <t>kg</t>
  </si>
  <si>
    <t>-776548310</t>
  </si>
  <si>
    <t>180*0,03*1,1</t>
  </si>
  <si>
    <t>181913111</t>
  </si>
  <si>
    <t>Úprava pláně v hornině třídy těžitelnosti II skupiny 4 bez zhutnění ručně</t>
  </si>
  <si>
    <t>1765196430</t>
  </si>
  <si>
    <t>10321100</t>
  </si>
  <si>
    <t>zahradní substrát pro výsadbu VL</t>
  </si>
  <si>
    <t>m3</t>
  </si>
  <si>
    <t>-386407557</t>
  </si>
  <si>
    <t>180*0,05</t>
  </si>
  <si>
    <t>184851111</t>
  </si>
  <si>
    <t>Hnojení roztokem hnojiva v rovině a svahu do 1:2</t>
  </si>
  <si>
    <t>1440326705</t>
  </si>
  <si>
    <t>180*0,001</t>
  </si>
  <si>
    <t>25191155</t>
  </si>
  <si>
    <t>hnojivo průmyslové pro dřeviny i travinu</t>
  </si>
  <si>
    <t>98982878</t>
  </si>
  <si>
    <t>180/100*2</t>
  </si>
  <si>
    <t>185803111</t>
  </si>
  <si>
    <t>Ošetření trávníku shrabáním v rovině a svahu do 1:5</t>
  </si>
  <si>
    <t>1260076917</t>
  </si>
  <si>
    <t>185804312</t>
  </si>
  <si>
    <t>Zalití rostlin vodou plocha přes 20 m2</t>
  </si>
  <si>
    <t>664077747</t>
  </si>
  <si>
    <t>180*0,02</t>
  </si>
  <si>
    <t>Úpravy povrchů, podlahy a osazování výplní</t>
  </si>
  <si>
    <t>622321121</t>
  </si>
  <si>
    <t>Vápenocementová omítka hladká jednovrstvá vnějších stěn nanášená ručně</t>
  </si>
  <si>
    <t>-44174947</t>
  </si>
  <si>
    <t>"vyrovnání atik"</t>
  </si>
  <si>
    <t>"T3" 123*0,85</t>
  </si>
  <si>
    <t>632450131</t>
  </si>
  <si>
    <t>Vyrovnávací cementový potěr tl přes 10 do 20 mm ze suchých směsí provedený v ploše</t>
  </si>
  <si>
    <t>-1145244</t>
  </si>
  <si>
    <t>"T3" 663</t>
  </si>
  <si>
    <t>Ostatní konstrukce a práce, bourání</t>
  </si>
  <si>
    <t>9 0003</t>
  </si>
  <si>
    <t>Tahové zkoušky střešního pláště</t>
  </si>
  <si>
    <t>1697123857</t>
  </si>
  <si>
    <t>9 192001</t>
  </si>
  <si>
    <t>Nouzové (provizorní) zakrytí střechy plachtou</t>
  </si>
  <si>
    <t>16</t>
  </si>
  <si>
    <t>955426519</t>
  </si>
  <si>
    <t>"T3" 760</t>
  </si>
  <si>
    <t>953921115</t>
  </si>
  <si>
    <t>Dlaždice betonové 500x500 mm kladené na sucho na ploché střechy</t>
  </si>
  <si>
    <t>kus</t>
  </si>
  <si>
    <t>-1248560930</t>
  </si>
  <si>
    <t>"Z03 satelitní přijímač" 3</t>
  </si>
  <si>
    <t>997</t>
  </si>
  <si>
    <t>Přesun sutě</t>
  </si>
  <si>
    <t>997013113</t>
  </si>
  <si>
    <t>Vnitrostaveništní doprava suti a vybouraných hmot pro budovy v přes 9 do 12 m</t>
  </si>
  <si>
    <t>t</t>
  </si>
  <si>
    <t>-346605719</t>
  </si>
  <si>
    <t>997013501</t>
  </si>
  <si>
    <t>Odvoz suti a vybouraných hmot na skládku nebo meziskládku do 1 km se složením</t>
  </si>
  <si>
    <t>254613579</t>
  </si>
  <si>
    <t>997013509</t>
  </si>
  <si>
    <t>Příplatek k odvozu suti a vybouraných hmot na skládku ZKD 1 km přes 1 km</t>
  </si>
  <si>
    <t>1140222345</t>
  </si>
  <si>
    <t>26,061*16 'Přepočtené koeficientem množství</t>
  </si>
  <si>
    <t>17</t>
  </si>
  <si>
    <t>997013631</t>
  </si>
  <si>
    <t>Poplatek za uložení na skládce (skládkovné) stavebního odpadu směsného kód odpadu 17 09 04</t>
  </si>
  <si>
    <t>1744389468</t>
  </si>
  <si>
    <t>1,290778</t>
  </si>
  <si>
    <t>18</t>
  </si>
  <si>
    <t>997013645</t>
  </si>
  <si>
    <t>Poplatek za uložení na skládce (skládkovné) odpadu asfaltového bez dehtu kód odpadu 17 03 02</t>
  </si>
  <si>
    <t>-777152019</t>
  </si>
  <si>
    <t>12,54</t>
  </si>
  <si>
    <t>19</t>
  </si>
  <si>
    <t>997013811</t>
  </si>
  <si>
    <t>Poplatek za uložení na skládce (skládkovné) stavebního odpadu dřevěného kód odpadu 17 02 01</t>
  </si>
  <si>
    <t>-1031871909</t>
  </si>
  <si>
    <t>0,138</t>
  </si>
  <si>
    <t>20</t>
  </si>
  <si>
    <t>997013813</t>
  </si>
  <si>
    <t>Poplatek za uložení na skládce (skládkovné) stavebního odpadu z plastických hmot kód odpadu 17 02 03</t>
  </si>
  <si>
    <t>-587876494</t>
  </si>
  <si>
    <t>2,731468</t>
  </si>
  <si>
    <t>997013814</t>
  </si>
  <si>
    <t>Poplatek za uložení na skládce (skládkovné) stavebního odpadu izolací kód odpadu 17 06 04</t>
  </si>
  <si>
    <t>2840722</t>
  </si>
  <si>
    <t>9,36065</t>
  </si>
  <si>
    <t>998</t>
  </si>
  <si>
    <t>Přesun hmot</t>
  </si>
  <si>
    <t>22</t>
  </si>
  <si>
    <t>998014021</t>
  </si>
  <si>
    <t>Přesun hmot pro budovy vícepodlažní v do 18 m z betonových dílců s nezděným pláštěm</t>
  </si>
  <si>
    <t>-136363056</t>
  </si>
  <si>
    <t>PSV</t>
  </si>
  <si>
    <t>Práce a dodávky PSV</t>
  </si>
  <si>
    <t>712</t>
  </si>
  <si>
    <t>Povlakové krytiny</t>
  </si>
  <si>
    <t>23</t>
  </si>
  <si>
    <t>6338111.RG</t>
  </si>
  <si>
    <t xml:space="preserve">Broušení nerovností do 2 mm - stržení šlemu
</t>
  </si>
  <si>
    <t>998219788</t>
  </si>
  <si>
    <t>"T3" 645</t>
  </si>
  <si>
    <t>24</t>
  </si>
  <si>
    <t>6338112.RG</t>
  </si>
  <si>
    <t>Očištění střešních nadezdívek od nerovností</t>
  </si>
  <si>
    <t>-1864693587</t>
  </si>
  <si>
    <t>"T3" 104,55</t>
  </si>
  <si>
    <t>25</t>
  </si>
  <si>
    <t>712300845</t>
  </si>
  <si>
    <t>Demontáž ventilační hlavice na ploché střeše sklonu do 10°</t>
  </si>
  <si>
    <t>1950882865</t>
  </si>
  <si>
    <t>26</t>
  </si>
  <si>
    <t>712300854</t>
  </si>
  <si>
    <t>Demontáž lišt poplastovaných</t>
  </si>
  <si>
    <t>m</t>
  </si>
  <si>
    <t>-529533865</t>
  </si>
  <si>
    <t>123</t>
  </si>
  <si>
    <t>27</t>
  </si>
  <si>
    <t>712311101</t>
  </si>
  <si>
    <t>Provedení povlakové krytiny střech do 10° za studena lakem penetračním nebo asfaltovým</t>
  </si>
  <si>
    <t>2022529674</t>
  </si>
  <si>
    <t>"pol. 712341559" 750,7</t>
  </si>
  <si>
    <t>28</t>
  </si>
  <si>
    <t>11163150</t>
  </si>
  <si>
    <t>lak penetrační asfaltový</t>
  </si>
  <si>
    <t>32</t>
  </si>
  <si>
    <t>1559044025</t>
  </si>
  <si>
    <t>"pol. 712341559 *0,4*1,1/1000" 750,7*0,4*1,1/1000</t>
  </si>
  <si>
    <t>29</t>
  </si>
  <si>
    <t>712340833</t>
  </si>
  <si>
    <t>Odstranění povlakové krytiny střech do 10° z pásů NAIP přitavených v plné ploše třívrstvé</t>
  </si>
  <si>
    <t>1395738363</t>
  </si>
  <si>
    <t>30</t>
  </si>
  <si>
    <t>712341559</t>
  </si>
  <si>
    <t>Provedení povlakové krytiny střech do 10° pásy NAIP přitavením v plné ploše</t>
  </si>
  <si>
    <t>-1587416394</t>
  </si>
  <si>
    <t>"T3" 640+123*0,4+123*0,5</t>
  </si>
  <si>
    <t>31</t>
  </si>
  <si>
    <t>62856011</t>
  </si>
  <si>
    <t>pás asfaltový natavitelný modifikovaný SBS s vložkou z hliníkové fólie s textilií a spalitelnou PE fólií nebo jemnozrnným minerálním posypem na horním povrchu tl 4,0mm</t>
  </si>
  <si>
    <t>1069983527</t>
  </si>
  <si>
    <t>"pol. 712341559 *1,3" 750,7*1,3</t>
  </si>
  <si>
    <t>712363352</t>
  </si>
  <si>
    <t>Povlakové krytiny střech do 10° z tvarovaných poplastovaných lišt délky 2 m koutová lišta vnitřní rš 100 mm</t>
  </si>
  <si>
    <t>620784433</t>
  </si>
  <si>
    <t>"K03"142</t>
  </si>
  <si>
    <t>33</t>
  </si>
  <si>
    <t>712363353</t>
  </si>
  <si>
    <t>Povlakové krytiny střech do 10° z tvarovaných poplastovaných lišt délky 2 m koutová lišta vnější rš 100 mm</t>
  </si>
  <si>
    <t>727222214</t>
  </si>
  <si>
    <t>"K04" 122,6</t>
  </si>
  <si>
    <t>34</t>
  </si>
  <si>
    <t>712363384</t>
  </si>
  <si>
    <t>Povlakové krytiny střech do 10° z tvarovaných poplastovaných lišt pro profily atypické výroby o větší rš</t>
  </si>
  <si>
    <t>1730728231</t>
  </si>
  <si>
    <t>Poznámka k položce:_x000d_
včetně nosných plechů - pozinkovaný plech tl. 3 mm</t>
  </si>
  <si>
    <t>"K01 atika" 0,45*140</t>
  </si>
  <si>
    <t>"K16" 0,34*17,7</t>
  </si>
  <si>
    <t>35</t>
  </si>
  <si>
    <t>712363505</t>
  </si>
  <si>
    <t>Provedení povlak krytiny mechanicky kotvenou do betonu TI tl přes 140 do 200 mm, budova v do 18 m</t>
  </si>
  <si>
    <t>-435834343</t>
  </si>
  <si>
    <t>Poznámka k položce:_x000d_
včetně dodávky kotev</t>
  </si>
  <si>
    <t>"T3" 632+0,57*122+0,53*122+4*0,53*0,53</t>
  </si>
  <si>
    <t>36</t>
  </si>
  <si>
    <t>28329054</t>
  </si>
  <si>
    <t>fólie hydroizolační střešní TPO (FPO) určená pro mechanické kotvení nebo ke stabilizaci přitížením tl 1,5mm</t>
  </si>
  <si>
    <t>-1366273124</t>
  </si>
  <si>
    <t>Poznámka k položce:_x000d_
B(roof)T3</t>
  </si>
  <si>
    <t>"T3" 629,54*1,3</t>
  </si>
  <si>
    <t>37</t>
  </si>
  <si>
    <t>28329017</t>
  </si>
  <si>
    <t>fólie hydroizolační střešní TPO (FPO) nevyztužená určená na detaily tl 1,5mm</t>
  </si>
  <si>
    <t>652692234</t>
  </si>
  <si>
    <t>"T3" (704-632+0,53*122+4*0,53*0,53)*1,3</t>
  </si>
  <si>
    <t>38</t>
  </si>
  <si>
    <t>712363803</t>
  </si>
  <si>
    <t>Odstranění povlakové krytiny mechanicky kotvené do betonu, budova v do 18 m</t>
  </si>
  <si>
    <t>-666279184</t>
  </si>
  <si>
    <t>"T3" 755,13</t>
  </si>
  <si>
    <t>39</t>
  </si>
  <si>
    <t>712391171</t>
  </si>
  <si>
    <t>Provedení povlakové krytiny střech do 10° podkladní textilní vrstvy</t>
  </si>
  <si>
    <t>1662099346</t>
  </si>
  <si>
    <t>"pol. 712363505" 767,324</t>
  </si>
  <si>
    <t>"satelitní přijímač" 3</t>
  </si>
  <si>
    <t>40</t>
  </si>
  <si>
    <t>712 20 01</t>
  </si>
  <si>
    <t>skelný vlies - skelné rouno 120 g/m2</t>
  </si>
  <si>
    <t>-1349960367</t>
  </si>
  <si>
    <t>"pol. 712363505 *1,3" 767,324*1,3</t>
  </si>
  <si>
    <t>41</t>
  </si>
  <si>
    <t>69311088</t>
  </si>
  <si>
    <t>geotextilie netkaná separační, ochranná, filtrační, drenážní PES 500g/m2</t>
  </si>
  <si>
    <t>-1413811057</t>
  </si>
  <si>
    <t>"satelitní přijímač" 3*1,3</t>
  </si>
  <si>
    <t>42</t>
  </si>
  <si>
    <t>998712202</t>
  </si>
  <si>
    <t>Přesun hmot procentní pro krytiny povlakové v objektech v přes 6 do 12 m</t>
  </si>
  <si>
    <t>%</t>
  </si>
  <si>
    <t>-2071572763</t>
  </si>
  <si>
    <t>713</t>
  </si>
  <si>
    <t>Izolace tepelné</t>
  </si>
  <si>
    <t>43</t>
  </si>
  <si>
    <t>713133.RG</t>
  </si>
  <si>
    <t>Vyplnění mezery montážní termoizolační nízkoexpanzní pěnou</t>
  </si>
  <si>
    <t>-1378387425</t>
  </si>
  <si>
    <t>"atiky"</t>
  </si>
  <si>
    <t>"T3" 125*0,15*0,06</t>
  </si>
  <si>
    <t>44</t>
  </si>
  <si>
    <t>7131331.RG</t>
  </si>
  <si>
    <t>Zaslepení otvoru stříkanou PUR pěnou</t>
  </si>
  <si>
    <t>2145518593</t>
  </si>
  <si>
    <t>"po vybourání větracích hlavic" 0,002*14</t>
  </si>
  <si>
    <t>45</t>
  </si>
  <si>
    <t>713140811</t>
  </si>
  <si>
    <t>Odstranění tepelné izolace střech nadstřešní volně kladené z vláknitých materiálů suchých tl do 100 mm</t>
  </si>
  <si>
    <t>1019671271</t>
  </si>
  <si>
    <t>"u vpustí mw 2x80 mm" 2*1,5*1,5*2</t>
  </si>
  <si>
    <t>46</t>
  </si>
  <si>
    <t>713140822</t>
  </si>
  <si>
    <t>Odstranění tepelné izolace střech nadstřešní volně kladené z polystyrenu nasáklého vodou tl do 100 mm</t>
  </si>
  <si>
    <t>795135135</t>
  </si>
  <si>
    <t>"T3" 640*2</t>
  </si>
  <si>
    <t>47</t>
  </si>
  <si>
    <t>713140862</t>
  </si>
  <si>
    <t>Odstranění tepelné izolace střech nadstřešní lepené z polystyrenu nasáklého vodou tl do 100 mm</t>
  </si>
  <si>
    <t>-1805986348</t>
  </si>
  <si>
    <t>"T3" 123*0,4+(705,1-632)</t>
  </si>
  <si>
    <t>48</t>
  </si>
  <si>
    <t>713141136</t>
  </si>
  <si>
    <t>Montáž izolace tepelné střech plochých lepené za studena nízkoexpanzní (PUR) pěnou 1 vrstva rohoží, pásů, dílců, desek</t>
  </si>
  <si>
    <t>2101534779</t>
  </si>
  <si>
    <t>"atiky ze stran"</t>
  </si>
  <si>
    <t>"T3" 122,8*0,38</t>
  </si>
  <si>
    <t>Mezisoučet</t>
  </si>
  <si>
    <t>"atiky shora"</t>
  </si>
  <si>
    <t>"T3" 122,3*0,38+4*0,38*0,38</t>
  </si>
  <si>
    <t>49</t>
  </si>
  <si>
    <t>28376141</t>
  </si>
  <si>
    <t>klín izolační spád do 5% EPS 100</t>
  </si>
  <si>
    <t>2089295477</t>
  </si>
  <si>
    <t>"viz pol. 713141136 - atiky shora" 47,052*0,1*1,1</t>
  </si>
  <si>
    <t>50</t>
  </si>
  <si>
    <t>28372306</t>
  </si>
  <si>
    <t>deska EPS 100 tl 60mm</t>
  </si>
  <si>
    <t>-468043565</t>
  </si>
  <si>
    <t>"viz pol. 713141136 - atiky ze stran" 46,664*1,1</t>
  </si>
  <si>
    <t>51</t>
  </si>
  <si>
    <t>713141152</t>
  </si>
  <si>
    <t>Montáž izolace tepelné střech plochých kladené volně 2 vrstvy rohoží, pásů, dílců, desek</t>
  </si>
  <si>
    <t>937097892</t>
  </si>
  <si>
    <t>"T3" 640</t>
  </si>
  <si>
    <t>52</t>
  </si>
  <si>
    <t>28375912</t>
  </si>
  <si>
    <t>deska EPS 150 pro konstrukce s vysokým zatížením tl 80mm</t>
  </si>
  <si>
    <t>-2124385331</t>
  </si>
  <si>
    <t>"pol. 713141152 *1,1" 640*1,1</t>
  </si>
  <si>
    <t>53</t>
  </si>
  <si>
    <t>28375914</t>
  </si>
  <si>
    <t>deska EPS 150 pro konstrukce s vysokým zatížením tl 100mm</t>
  </si>
  <si>
    <t>2087227856</t>
  </si>
  <si>
    <t>54</t>
  </si>
  <si>
    <t>63152414</t>
  </si>
  <si>
    <t>deska tepelně izolační minerální plochých střech spodní vrstva tl 80mm</t>
  </si>
  <si>
    <t>-703810812</t>
  </si>
  <si>
    <t>"u vpustí" 2*1,5*1,5*2*1,1</t>
  </si>
  <si>
    <t>55</t>
  </si>
  <si>
    <t>713141212</t>
  </si>
  <si>
    <t>Montáž izolace tepelné střech plochých lepené nízkoexpanzní (PUR) pěnou atikový klín</t>
  </si>
  <si>
    <t>83178057</t>
  </si>
  <si>
    <t>"T3" 123</t>
  </si>
  <si>
    <t>56</t>
  </si>
  <si>
    <t>631201</t>
  </si>
  <si>
    <t>klín atikový přechodový EPS plochých střech 50x50mm</t>
  </si>
  <si>
    <t>439878565</t>
  </si>
  <si>
    <t>"pol. 713141212 *1,1" 123*1,1</t>
  </si>
  <si>
    <t>57</t>
  </si>
  <si>
    <t>713141853</t>
  </si>
  <si>
    <t>Odstranění tepelné izolace atikových klínů lepených</t>
  </si>
  <si>
    <t>-1406144793</t>
  </si>
  <si>
    <t>58</t>
  </si>
  <si>
    <t>998713202</t>
  </si>
  <si>
    <t>Přesun hmot procentní pro izolace tepelné v objektech v přes 6 do 12 m</t>
  </si>
  <si>
    <t>-1612403265</t>
  </si>
  <si>
    <t>721</t>
  </si>
  <si>
    <t>Zdravotechnika - vnitřní kanalizace</t>
  </si>
  <si>
    <t>59</t>
  </si>
  <si>
    <t>721 202</t>
  </si>
  <si>
    <t>Úprava stávajícího střešního vtoku pro montáž nové vpusti</t>
  </si>
  <si>
    <t>-1486878492</t>
  </si>
  <si>
    <t>60</t>
  </si>
  <si>
    <t>721140806</t>
  </si>
  <si>
    <t>Demontáž potrubí litinové DN přes 100 do 200</t>
  </si>
  <si>
    <t>-2116315618</t>
  </si>
  <si>
    <t>14*1</t>
  </si>
  <si>
    <t>61</t>
  </si>
  <si>
    <t>721210823</t>
  </si>
  <si>
    <t>Demontáž vpustí střešních DN 125</t>
  </si>
  <si>
    <t>1575733910</t>
  </si>
  <si>
    <t>"T3" 2</t>
  </si>
  <si>
    <t>62</t>
  </si>
  <si>
    <t>721239114</t>
  </si>
  <si>
    <t>Montáž střešního vtoku svislý odtok do DN 160 ostatní typ</t>
  </si>
  <si>
    <t>1943284166</t>
  </si>
  <si>
    <t>"T3" 2*2</t>
  </si>
  <si>
    <t>63</t>
  </si>
  <si>
    <t>56231109</t>
  </si>
  <si>
    <t>vtok střešní svislý s manžetou pro PVC-P hydroizolaci plochých střech DN 125</t>
  </si>
  <si>
    <t>891465784</t>
  </si>
  <si>
    <t>"pol. 721239114" 2</t>
  </si>
  <si>
    <t>64</t>
  </si>
  <si>
    <t>562311.RG</t>
  </si>
  <si>
    <t>nástavec PVC pro svislou i vodorovnou střešní vpusť s bitumen límcem</t>
  </si>
  <si>
    <t>850451087</t>
  </si>
  <si>
    <t>65</t>
  </si>
  <si>
    <t>998721202</t>
  </si>
  <si>
    <t>Přesun hmot procentní pro vnitřní kanalizaci v objektech v přes 6 do 12 m</t>
  </si>
  <si>
    <t>1841435945</t>
  </si>
  <si>
    <t>741</t>
  </si>
  <si>
    <t>Elektroinstalace - silnoproud</t>
  </si>
  <si>
    <t>66</t>
  </si>
  <si>
    <t>741 10 03</t>
  </si>
  <si>
    <t>Opětovná montáž vedení v chráničce na střeše</t>
  </si>
  <si>
    <t>511635048</t>
  </si>
  <si>
    <t>"Z03a" 19,9</t>
  </si>
  <si>
    <t>67</t>
  </si>
  <si>
    <t>741 31 02</t>
  </si>
  <si>
    <t>Demontáž vedení v chráničce na střeše</t>
  </si>
  <si>
    <t>1657401738</t>
  </si>
  <si>
    <t>Poznámka k položce:_x000d_
pro opětovné použití</t>
  </si>
  <si>
    <t>68</t>
  </si>
  <si>
    <t>741110052</t>
  </si>
  <si>
    <t>Montáž trubka plastová ohebná D do 35 mm uložená volně</t>
  </si>
  <si>
    <t>-1374555132</t>
  </si>
  <si>
    <t>69</t>
  </si>
  <si>
    <t>34571064</t>
  </si>
  <si>
    <t>trubka elektroinstalační ohebná</t>
  </si>
  <si>
    <t>-1358585179</t>
  </si>
  <si>
    <t>"Z03a" 19,9*1,1</t>
  </si>
  <si>
    <t>70</t>
  </si>
  <si>
    <t>741210001</t>
  </si>
  <si>
    <t>Montáž rozvodnice oceloplechová nebo plastová běžná do 20 kg</t>
  </si>
  <si>
    <t>-1669353290</t>
  </si>
  <si>
    <t>"T3" 1</t>
  </si>
  <si>
    <t>71</t>
  </si>
  <si>
    <t>741210841</t>
  </si>
  <si>
    <t>Demontáž rozvodnic plastových na povrchu s krytím přes IPx4 plochou do 0,2 m2</t>
  </si>
  <si>
    <t>1463361738</t>
  </si>
  <si>
    <t>72</t>
  </si>
  <si>
    <t>741420001</t>
  </si>
  <si>
    <t>Montáž drát nebo lano hromosvodné svodové D do 10 mm s podpěrou</t>
  </si>
  <si>
    <t>-1311110747</t>
  </si>
  <si>
    <t>"T3" 122+14,2+14,5+6,2+12+18</t>
  </si>
  <si>
    <t>"kolmé svody" 8</t>
  </si>
  <si>
    <t>73</t>
  </si>
  <si>
    <t>35441073</t>
  </si>
  <si>
    <t>drát D 10mm FeZn</t>
  </si>
  <si>
    <t>-625258955</t>
  </si>
  <si>
    <t>"pol. 741420001 *0,62*1,1" 194,9*0,62*1,1</t>
  </si>
  <si>
    <t>74</t>
  </si>
  <si>
    <t>35442270</t>
  </si>
  <si>
    <t>podpěra vedení na ploché střechy</t>
  </si>
  <si>
    <t>-2073651410</t>
  </si>
  <si>
    <t>75</t>
  </si>
  <si>
    <t>35441415H</t>
  </si>
  <si>
    <t>podpěra vedení FeZn do zdiva</t>
  </si>
  <si>
    <t>-1728346248</t>
  </si>
  <si>
    <t>Poznámka k položce:_x000d_
pro fasádu zateplenou KZS</t>
  </si>
  <si>
    <t>76</t>
  </si>
  <si>
    <t>741420021</t>
  </si>
  <si>
    <t>Montáž svorka hromosvodná</t>
  </si>
  <si>
    <t>-1308847116</t>
  </si>
  <si>
    <t>187</t>
  </si>
  <si>
    <t>77</t>
  </si>
  <si>
    <t>35431000</t>
  </si>
  <si>
    <t xml:space="preserve">svorka hromosvodná  FeZn</t>
  </si>
  <si>
    <t>1988081842</t>
  </si>
  <si>
    <t>206</t>
  </si>
  <si>
    <t>78</t>
  </si>
  <si>
    <t>7414218.RG</t>
  </si>
  <si>
    <t>Demontáž svorky hromosvodné</t>
  </si>
  <si>
    <t>1422717890</t>
  </si>
  <si>
    <t>160</t>
  </si>
  <si>
    <t>79</t>
  </si>
  <si>
    <t>741421813</t>
  </si>
  <si>
    <t>Demontáž drátu nebo lana svodového vedení D přes 8 mm kolmý svod</t>
  </si>
  <si>
    <t>-1834257821</t>
  </si>
  <si>
    <t>6,5</t>
  </si>
  <si>
    <t>80</t>
  </si>
  <si>
    <t>741421823</t>
  </si>
  <si>
    <t>Demontáž drátu nebo lana svodového vedení D přes 8 mm rovná střecha</t>
  </si>
  <si>
    <t>-1087778390</t>
  </si>
  <si>
    <t>"T3" 122+14,2+14,5+6,2+12</t>
  </si>
  <si>
    <t>81</t>
  </si>
  <si>
    <t>741421855</t>
  </si>
  <si>
    <t>Demontáž vedení hromosvodné-podpěra střešní pro plochou střechu</t>
  </si>
  <si>
    <t>-755939363</t>
  </si>
  <si>
    <t>140</t>
  </si>
  <si>
    <t>82</t>
  </si>
  <si>
    <t>741421861</t>
  </si>
  <si>
    <t>Demontáž vedení hromosvodné-podpěra svislého vedení šroubovaného</t>
  </si>
  <si>
    <t>1023401845</t>
  </si>
  <si>
    <t>83</t>
  </si>
  <si>
    <t>741430003</t>
  </si>
  <si>
    <t>Montáž tyč jímací délky do 3 m</t>
  </si>
  <si>
    <t>984064140</t>
  </si>
  <si>
    <t>84</t>
  </si>
  <si>
    <t>35442267</t>
  </si>
  <si>
    <t>držák jímací tyče</t>
  </si>
  <si>
    <t>-1046852712</t>
  </si>
  <si>
    <t>85</t>
  </si>
  <si>
    <t>35441055</t>
  </si>
  <si>
    <t>tyč jímací s kovaným hrotem 1500mm FeZn</t>
  </si>
  <si>
    <t>-671272434</t>
  </si>
  <si>
    <t>86</t>
  </si>
  <si>
    <t>998741202</t>
  </si>
  <si>
    <t>Přesun hmot procentní pro silnoproud v objektech v přes 6 do 12 m</t>
  </si>
  <si>
    <t>94421882</t>
  </si>
  <si>
    <t>742</t>
  </si>
  <si>
    <t>Elektroinstalace - slaboproud</t>
  </si>
  <si>
    <t>87</t>
  </si>
  <si>
    <t>742 10 001</t>
  </si>
  <si>
    <t>Zpětná montáž stávajícího satelitního přijmače se stojkou na betonových podložkách</t>
  </si>
  <si>
    <t>-1397110561</t>
  </si>
  <si>
    <t>Poznámka k položce:_x000d_
včetně připojovacích kabelů_x000d_
včetně revize_x000d_
viz výpis zámečnických prvků Z03</t>
  </si>
  <si>
    <t>"Z03" 1</t>
  </si>
  <si>
    <t>88</t>
  </si>
  <si>
    <t>742 30 001</t>
  </si>
  <si>
    <t>Demontáž stávajícího satelitního přijmače se stojkou na betonových podložkách</t>
  </si>
  <si>
    <t>813024280</t>
  </si>
  <si>
    <t>Poznámka k položce:_x000d_
pro opětovné použití_x000d_
včetně připojovacích kabelů_x000d_
včetně podložek_x000d_
viz výpis zámečnických prvků Z03</t>
  </si>
  <si>
    <t>"Z03 satelitní přijímač" 1</t>
  </si>
  <si>
    <t>89</t>
  </si>
  <si>
    <t>742110102</t>
  </si>
  <si>
    <t>Montáž kabelového žlabu pro slaboproud šířky do 150 mm</t>
  </si>
  <si>
    <t>-1895375675</t>
  </si>
  <si>
    <t>90</t>
  </si>
  <si>
    <t>3457503</t>
  </si>
  <si>
    <t>žlab kabelový pozinkovaný 150x50 mm</t>
  </si>
  <si>
    <t>2003575221</t>
  </si>
  <si>
    <t>Poznámka k položce:_x000d_
viz výpis zamečnických prvků Z03a_x000d_
včetně podpor po 1 m</t>
  </si>
  <si>
    <t>91</t>
  </si>
  <si>
    <t>998742202</t>
  </si>
  <si>
    <t>Přesun hmot procentní pro slaboproud v objektech v do 12 m</t>
  </si>
  <si>
    <t>1572787914</t>
  </si>
  <si>
    <t>762</t>
  </si>
  <si>
    <t>Konstrukce tesařské</t>
  </si>
  <si>
    <t>92</t>
  </si>
  <si>
    <t>762083122</t>
  </si>
  <si>
    <t>Impregnace řeziva proti dřevokaznému hmyzu, houbám a plísním máčením třída ohrožení 3 a 4</t>
  </si>
  <si>
    <t>1529898640</t>
  </si>
  <si>
    <t>"rošty pod podkladní OSB desky atik - pol. 762429001 *0,1*0,08" 97,28*0,1*0,08</t>
  </si>
  <si>
    <t>"bednění u vpustí" 2*1*0,022</t>
  </si>
  <si>
    <t>"rošt bednění u vpustí" 2*9*0,1*0,1</t>
  </si>
  <si>
    <t>93</t>
  </si>
  <si>
    <t>762341210</t>
  </si>
  <si>
    <t>Montáž bednění střech rovných a šikmých sklonu do 60° z hrubých prken na sraz tl do 32 mm</t>
  </si>
  <si>
    <t>-879915552</t>
  </si>
  <si>
    <t>"u vpustí" 2*1</t>
  </si>
  <si>
    <t>94</t>
  </si>
  <si>
    <t>60515111</t>
  </si>
  <si>
    <t>řezivo jehličnaté boční prkno 20-30mm</t>
  </si>
  <si>
    <t>-368717961</t>
  </si>
  <si>
    <t>"u vpustí" 2*1*0,022*1,1</t>
  </si>
  <si>
    <t>95</t>
  </si>
  <si>
    <t>762344811</t>
  </si>
  <si>
    <t>Demontáž bednění střešních žlabů z prken</t>
  </si>
  <si>
    <t>1578138060</t>
  </si>
  <si>
    <t>96</t>
  </si>
  <si>
    <t>762361312</t>
  </si>
  <si>
    <t>Konstrukční a vyrovnávací vrstva pod klempířské prvky (atiky) z desek dřevoštěpkových tl 22 mm</t>
  </si>
  <si>
    <t>-1276699303</t>
  </si>
  <si>
    <t>"T3" 78</t>
  </si>
  <si>
    <t>97</t>
  </si>
  <si>
    <t>762395000</t>
  </si>
  <si>
    <t>Spojovací prostředky krovů, bednění, laťování, nadstřešních konstrukcí</t>
  </si>
  <si>
    <t>-1178943149</t>
  </si>
  <si>
    <t>98</t>
  </si>
  <si>
    <t>762711810</t>
  </si>
  <si>
    <t>Demontáž prostorových vázaných kcí z hraněného řeziva průřezové pl do 120 cm2</t>
  </si>
  <si>
    <t>-1811392430</t>
  </si>
  <si>
    <t>"u vpustí" 2*9</t>
  </si>
  <si>
    <t>99</t>
  </si>
  <si>
    <t>762713110</t>
  </si>
  <si>
    <t>Montáž prostorové vázané kce pomocí tesařských spojů z hraněného řeziva průřezové pl do 120 cm2</t>
  </si>
  <si>
    <t>884411553</t>
  </si>
  <si>
    <t>"bednění u vpustí" 2*9</t>
  </si>
  <si>
    <t>100</t>
  </si>
  <si>
    <t>762429001</t>
  </si>
  <si>
    <t>Montáž obložení stropu podkladový rošt</t>
  </si>
  <si>
    <t>1132242347</t>
  </si>
  <si>
    <t>"T3" 128*2*0,38</t>
  </si>
  <si>
    <t>101</t>
  </si>
  <si>
    <t>60512125</t>
  </si>
  <si>
    <t>hranol stavební řezivo průřezu do 120cm2 do dl 6m</t>
  </si>
  <si>
    <t>1422064169</t>
  </si>
  <si>
    <t>"rošty pod podkladní OSB desky atik - pol. 762429001 *0,1*0,08*1,1" 97,28*0,1*0,08*1,1</t>
  </si>
  <si>
    <t>"bednění u vpustí" 2*9*0,1*0,1*1,1</t>
  </si>
  <si>
    <t>102</t>
  </si>
  <si>
    <t>762795000</t>
  </si>
  <si>
    <t>Spojovací prostředky pro montáž prostorových vázaných kcí</t>
  </si>
  <si>
    <t>-1654231036</t>
  </si>
  <si>
    <t>"bednění u vpustí - rošt" 2*9*0,1*0,1</t>
  </si>
  <si>
    <t>103</t>
  </si>
  <si>
    <t>998762202</t>
  </si>
  <si>
    <t>Přesun hmot procentní pro kce tesařské v objektech v přes 6 do 12 m</t>
  </si>
  <si>
    <t>1245688976</t>
  </si>
  <si>
    <t>764</t>
  </si>
  <si>
    <t>Konstrukce klempířské</t>
  </si>
  <si>
    <t>104</t>
  </si>
  <si>
    <t>764002841</t>
  </si>
  <si>
    <t>Demontáž oplechování horních ploch zdí a nadezdívek do suti</t>
  </si>
  <si>
    <t>631446748</t>
  </si>
  <si>
    <t>Poznámka k položce:_x000d_
včetně podkladních plechů, příponek</t>
  </si>
  <si>
    <t>"T3" 110+18</t>
  </si>
  <si>
    <t>105</t>
  </si>
  <si>
    <t>998764202</t>
  </si>
  <si>
    <t>Přesun hmot procentní pro konstrukce klempířské v objektech v přes 6 do 12 m</t>
  </si>
  <si>
    <t>1386075280</t>
  </si>
  <si>
    <t>767</t>
  </si>
  <si>
    <t>Konstrukce zámečnické</t>
  </si>
  <si>
    <t>106</t>
  </si>
  <si>
    <t>767881112.RG1</t>
  </si>
  <si>
    <t xml:space="preserve">Montáž bodů záchytného systému </t>
  </si>
  <si>
    <t>1869420759</t>
  </si>
  <si>
    <t>Poznámka k položce:_x000d_
včetně lan apod.</t>
  </si>
  <si>
    <t>107</t>
  </si>
  <si>
    <t>70921300.RG1</t>
  </si>
  <si>
    <t>Kotvicí bod probetonové konstrukce (TSL-600-BSR10-A)</t>
  </si>
  <si>
    <t>-1064495035</t>
  </si>
  <si>
    <t>Poznámka k položce:_x000d_
specifikace viz. projekt záchytného systému vč. nacenění.</t>
  </si>
  <si>
    <t>108</t>
  </si>
  <si>
    <t>70921301.RG1</t>
  </si>
  <si>
    <t>Lano (TSL-L8)</t>
  </si>
  <si>
    <t>bm</t>
  </si>
  <si>
    <t>-1632591114</t>
  </si>
  <si>
    <t>109</t>
  </si>
  <si>
    <t>70921300.RG2</t>
  </si>
  <si>
    <t>Napínák lanový (TSL-NAP8)</t>
  </si>
  <si>
    <t>-648267901</t>
  </si>
  <si>
    <t>110</t>
  </si>
  <si>
    <t>70921305.RG2</t>
  </si>
  <si>
    <t>Koncový čep (TSL-KP8)</t>
  </si>
  <si>
    <t>-1469762968</t>
  </si>
  <si>
    <t>111</t>
  </si>
  <si>
    <t>70921306.RG2</t>
  </si>
  <si>
    <t>Identifikační štítek (TSL)</t>
  </si>
  <si>
    <t>264867601</t>
  </si>
  <si>
    <t>112</t>
  </si>
  <si>
    <t>70921307.RG2</t>
  </si>
  <si>
    <t>Šroubovací spojka (TSL-SOS)</t>
  </si>
  <si>
    <t>97937927</t>
  </si>
  <si>
    <t>113</t>
  </si>
  <si>
    <t>70921308.RG2</t>
  </si>
  <si>
    <t>Lanová svorka (TSL-SC)</t>
  </si>
  <si>
    <t>549950562</t>
  </si>
  <si>
    <t>114</t>
  </si>
  <si>
    <t>767881113.RG</t>
  </si>
  <si>
    <t>Revize a předání do užívání</t>
  </si>
  <si>
    <t>ks</t>
  </si>
  <si>
    <t>178072925</t>
  </si>
  <si>
    <t>115</t>
  </si>
  <si>
    <t>767881112.RG</t>
  </si>
  <si>
    <t>Tahové zkoušky záchytného systému</t>
  </si>
  <si>
    <t>-1808450564</t>
  </si>
  <si>
    <t>116</t>
  </si>
  <si>
    <t>998767202</t>
  </si>
  <si>
    <t>Přesun hmot procentní pro zámečnické konstrukce v objektech v přes 6 do 12 m</t>
  </si>
  <si>
    <t>-83274090</t>
  </si>
  <si>
    <t>783</t>
  </si>
  <si>
    <t>Dokončovací práce - nátěry</t>
  </si>
  <si>
    <t>117</t>
  </si>
  <si>
    <t>783301401</t>
  </si>
  <si>
    <t>Ometení zámečnických konstrukcí</t>
  </si>
  <si>
    <t>-2041684516</t>
  </si>
  <si>
    <t>"Z03 satelitní přijímače" 3</t>
  </si>
  <si>
    <t>"ostatní" 2</t>
  </si>
  <si>
    <t>118</t>
  </si>
  <si>
    <t>783306807</t>
  </si>
  <si>
    <t>Odstranění nátěru ze zámečnických konstrukcí odstraňovačem nátěrů</t>
  </si>
  <si>
    <t>40922778</t>
  </si>
  <si>
    <t>119</t>
  </si>
  <si>
    <t>783314101</t>
  </si>
  <si>
    <t>Základní jednonásobný syntetický nátěr zámečnických konstrukcí</t>
  </si>
  <si>
    <t>21979199</t>
  </si>
  <si>
    <t>120</t>
  </si>
  <si>
    <t>783315101</t>
  </si>
  <si>
    <t>Mezinátěr jednonásobný syntetický standardní zámečnických konstrukcí</t>
  </si>
  <si>
    <t>137327884</t>
  </si>
  <si>
    <t>121</t>
  </si>
  <si>
    <t>783317101</t>
  </si>
  <si>
    <t>Krycí jednonásobný syntetický standardní nátěr zámečnických konstrukcí</t>
  </si>
  <si>
    <t>-747513457</t>
  </si>
  <si>
    <t>"Z03 satelitní přijímače" 3*2</t>
  </si>
  <si>
    <t>"ostatní" 2*2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</si>
</sst>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RG_24068_T3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střechy ZŠ Edisonova, Teplice - Pavilon T3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Edisonova 1732, 41501 Teplice – Trnovany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20. 11. 2025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Teplice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RotaGroup a.s.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36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16.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'00 - Ostatní náklady'!J30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'00 - Ostatní náklady'!P122</f>
        <v>0</v>
      </c>
      <c r="AV95" s="129">
        <f>'00 - Ostatní náklady'!J33</f>
        <v>0</v>
      </c>
      <c r="AW95" s="129">
        <f>'00 - Ostatní náklady'!J34</f>
        <v>0</v>
      </c>
      <c r="AX95" s="129">
        <f>'00 - Ostatní náklady'!J35</f>
        <v>0</v>
      </c>
      <c r="AY95" s="129">
        <f>'00 - Ostatní náklady'!J36</f>
        <v>0</v>
      </c>
      <c r="AZ95" s="129">
        <f>'00 - Ostatní náklady'!F33</f>
        <v>0</v>
      </c>
      <c r="BA95" s="129">
        <f>'00 - Ostatní náklady'!F34</f>
        <v>0</v>
      </c>
      <c r="BB95" s="129">
        <f>'00 - Ostatní náklady'!F35</f>
        <v>0</v>
      </c>
      <c r="BC95" s="129">
        <f>'00 - Ostatní náklady'!F36</f>
        <v>0</v>
      </c>
      <c r="BD95" s="131">
        <f>'00 - Ostatní náklady'!F37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16.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'01 - Stavební část'!J30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33">
        <v>0</v>
      </c>
      <c r="AT96" s="134">
        <f>ROUND(SUM(AV96:AW96),2)</f>
        <v>0</v>
      </c>
      <c r="AU96" s="135">
        <f>'01 - Stavební část'!P132</f>
        <v>0</v>
      </c>
      <c r="AV96" s="134">
        <f>'01 - Stavební část'!J33</f>
        <v>0</v>
      </c>
      <c r="AW96" s="134">
        <f>'01 - Stavební část'!J34</f>
        <v>0</v>
      </c>
      <c r="AX96" s="134">
        <f>'01 - Stavební část'!J35</f>
        <v>0</v>
      </c>
      <c r="AY96" s="134">
        <f>'01 - Stavební část'!J36</f>
        <v>0</v>
      </c>
      <c r="AZ96" s="134">
        <f>'01 - Stavební část'!F33</f>
        <v>0</v>
      </c>
      <c r="BA96" s="134">
        <f>'01 - Stavební část'!F34</f>
        <v>0</v>
      </c>
      <c r="BB96" s="134">
        <f>'01 - Stavební část'!F35</f>
        <v>0</v>
      </c>
      <c r="BC96" s="134">
        <f>'01 - Stavební část'!F36</f>
        <v>0</v>
      </c>
      <c r="BD96" s="136">
        <f>'01 - Stavební část'!F37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oYOdlgGs4j+QeMdvjUco6SdXr4lyK8MHUY/1EzNMoG8wSS/l1vrhLDl3byUJw+5fsW1JpPQYNoD8G1EiXDvFVQ==" hashValue="wHjGDR5xBEeiJywkQ6ZPqgVKD+j/ZKcSz94K6HAqDYqJQZs8Gb5LD4OY92QKEjKvDx0kTSGxOojk9bDIuSXiy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 - Ostatní náklady'!C2" display="/"/>
    <hyperlink ref="A96" location="'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střechy ZŠ Edisonova, Teplice - Pavilon T3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20. 11. 2025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36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96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ROUND((SUM(BE122:BE163)),  2)</f>
        <v>0</v>
      </c>
      <c r="G33" s="39"/>
      <c r="H33" s="39"/>
      <c r="I33" s="156">
        <v>0.20999999999999999</v>
      </c>
      <c r="J33" s="155">
        <f>ROUND(((SUM(BE122:BE163))*I33),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ROUND((SUM(BF122:BF163)),  2)</f>
        <v>0</v>
      </c>
      <c r="G34" s="39"/>
      <c r="H34" s="39"/>
      <c r="I34" s="156">
        <v>0.12</v>
      </c>
      <c r="J34" s="155">
        <f>ROUND(((SUM(BF122:BF163))*I34),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ROUND((SUM(BG122:BG163)),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ROUND((SUM(BH122:BH163)),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ROUND((SUM(BI122:BI163)),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střechy ZŠ Edisonova, Teplice - Pavilon T3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00 -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Edisonova 1732, 41501 Teplice – Trnovany</v>
      </c>
      <c r="G89" s="41"/>
      <c r="H89" s="41"/>
      <c r="I89" s="33" t="s">
        <v>22</v>
      </c>
      <c r="J89" s="80" t="str">
        <f>IF(J12="","",J12)</f>
        <v>20. 11. 2025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Statutární město Teplice</v>
      </c>
      <c r="G91" s="41"/>
      <c r="H91" s="41"/>
      <c r="I91" s="33" t="s">
        <v>31</v>
      </c>
      <c r="J91" s="37" t="str">
        <f>E21</f>
        <v>RotaGroup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98</v>
      </c>
      <c r="D94" s="177"/>
      <c r="E94" s="177"/>
      <c r="F94" s="177"/>
      <c r="G94" s="177"/>
      <c r="H94" s="177"/>
      <c r="I94" s="177"/>
      <c r="J94" s="178" t="s">
        <v>99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100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s="9" customFormat="1" ht="24.96" customHeight="1">
      <c r="A97" s="9"/>
      <c r="B97" s="180"/>
      <c r="C97" s="181"/>
      <c r="D97" s="182" t="s">
        <v>102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103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104</v>
      </c>
      <c r="E99" s="189"/>
      <c r="F99" s="189"/>
      <c r="G99" s="189"/>
      <c r="H99" s="189"/>
      <c r="I99" s="189"/>
      <c r="J99" s="190">
        <f>J147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105</v>
      </c>
      <c r="E100" s="189"/>
      <c r="F100" s="189"/>
      <c r="G100" s="189"/>
      <c r="H100" s="189"/>
      <c r="I100" s="189"/>
      <c r="J100" s="190">
        <f>J153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106</v>
      </c>
      <c r="E101" s="189"/>
      <c r="F101" s="189"/>
      <c r="G101" s="189"/>
      <c r="H101" s="189"/>
      <c r="I101" s="189"/>
      <c r="J101" s="190">
        <f>J157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107</v>
      </c>
      <c r="E102" s="189"/>
      <c r="F102" s="189"/>
      <c r="G102" s="189"/>
      <c r="H102" s="189"/>
      <c r="I102" s="189"/>
      <c r="J102" s="190">
        <f>J159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108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Rekonstrukce střechy ZŠ Edisonova, Teplice - Pavilon T3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00 - Ostatní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Edisonova 1732, 41501 Teplice – Trnovany</v>
      </c>
      <c r="G116" s="41"/>
      <c r="H116" s="41"/>
      <c r="I116" s="33" t="s">
        <v>22</v>
      </c>
      <c r="J116" s="80" t="str">
        <f>IF(J12="","",J12)</f>
        <v>20. 11. 2025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Statutární město Teplice</v>
      </c>
      <c r="G118" s="41"/>
      <c r="H118" s="41"/>
      <c r="I118" s="33" t="s">
        <v>31</v>
      </c>
      <c r="J118" s="37" t="str">
        <f>E21</f>
        <v>RotaGroup a.s.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IF(E18="","",E18)</f>
        <v>Vyplň údaj</v>
      </c>
      <c r="G119" s="41"/>
      <c r="H119" s="41"/>
      <c r="I119" s="33" t="s">
        <v>36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109</v>
      </c>
      <c r="D121" s="195" t="s">
        <v>64</v>
      </c>
      <c r="E121" s="195" t="s">
        <v>60</v>
      </c>
      <c r="F121" s="195" t="s">
        <v>61</v>
      </c>
      <c r="G121" s="195" t="s">
        <v>110</v>
      </c>
      <c r="H121" s="195" t="s">
        <v>111</v>
      </c>
      <c r="I121" s="195" t="s">
        <v>112</v>
      </c>
      <c r="J121" s="196" t="s">
        <v>99</v>
      </c>
      <c r="K121" s="197" t="s">
        <v>113</v>
      </c>
      <c r="L121" s="198"/>
      <c r="M121" s="101" t="s">
        <v>1</v>
      </c>
      <c r="N121" s="102" t="s">
        <v>43</v>
      </c>
      <c r="O121" s="102" t="s">
        <v>114</v>
      </c>
      <c r="P121" s="102" t="s">
        <v>115</v>
      </c>
      <c r="Q121" s="102" t="s">
        <v>116</v>
      </c>
      <c r="R121" s="102" t="s">
        <v>117</v>
      </c>
      <c r="S121" s="102" t="s">
        <v>118</v>
      </c>
      <c r="T121" s="103" t="s">
        <v>119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120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78</v>
      </c>
      <c r="AU122" s="18" t="s">
        <v>101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78</v>
      </c>
      <c r="E123" s="207" t="s">
        <v>121</v>
      </c>
      <c r="F123" s="207" t="s">
        <v>122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P124+P147+P153+P157+P159</f>
        <v>0</v>
      </c>
      <c r="Q123" s="212"/>
      <c r="R123" s="213">
        <f>R124+R147+R153+R157+R159</f>
        <v>0</v>
      </c>
      <c r="S123" s="212"/>
      <c r="T123" s="214">
        <f>T124+T147+T153+T157+T159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123</v>
      </c>
      <c r="AT123" s="216" t="s">
        <v>78</v>
      </c>
      <c r="AU123" s="216" t="s">
        <v>79</v>
      </c>
      <c r="AY123" s="215" t="s">
        <v>124</v>
      </c>
      <c r="BK123" s="217">
        <f>BK124+BK147+BK153+BK157+BK159</f>
        <v>0</v>
      </c>
    </row>
    <row r="124" s="12" customFormat="1" ht="22.8" customHeight="1">
      <c r="A124" s="12"/>
      <c r="B124" s="204"/>
      <c r="C124" s="205"/>
      <c r="D124" s="206" t="s">
        <v>78</v>
      </c>
      <c r="E124" s="218" t="s">
        <v>125</v>
      </c>
      <c r="F124" s="218" t="s">
        <v>126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SUM(P125:P146)</f>
        <v>0</v>
      </c>
      <c r="Q124" s="212"/>
      <c r="R124" s="213">
        <f>SUM(R125:R146)</f>
        <v>0</v>
      </c>
      <c r="S124" s="212"/>
      <c r="T124" s="214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123</v>
      </c>
      <c r="AT124" s="216" t="s">
        <v>78</v>
      </c>
      <c r="AU124" s="216" t="s">
        <v>87</v>
      </c>
      <c r="AY124" s="215" t="s">
        <v>124</v>
      </c>
      <c r="BK124" s="217">
        <f>SUM(BK125:BK146)</f>
        <v>0</v>
      </c>
    </row>
    <row r="125" s="2" customFormat="1" ht="24.15" customHeight="1">
      <c r="A125" s="39"/>
      <c r="B125" s="40"/>
      <c r="C125" s="220" t="s">
        <v>87</v>
      </c>
      <c r="D125" s="220" t="s">
        <v>127</v>
      </c>
      <c r="E125" s="221" t="s">
        <v>128</v>
      </c>
      <c r="F125" s="222" t="s">
        <v>129</v>
      </c>
      <c r="G125" s="223" t="s">
        <v>130</v>
      </c>
      <c r="H125" s="224">
        <v>1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44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131</v>
      </c>
      <c r="AT125" s="232" t="s">
        <v>127</v>
      </c>
      <c r="AU125" s="232" t="s">
        <v>89</v>
      </c>
      <c r="AY125" s="18" t="s">
        <v>124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87</v>
      </c>
      <c r="BK125" s="233">
        <f>ROUND(I125*H125,2)</f>
        <v>0</v>
      </c>
      <c r="BL125" s="18" t="s">
        <v>131</v>
      </c>
      <c r="BM125" s="232" t="s">
        <v>132</v>
      </c>
    </row>
    <row r="126" s="13" customFormat="1">
      <c r="A126" s="13"/>
      <c r="B126" s="234"/>
      <c r="C126" s="235"/>
      <c r="D126" s="236" t="s">
        <v>133</v>
      </c>
      <c r="E126" s="237" t="s">
        <v>1</v>
      </c>
      <c r="F126" s="238" t="s">
        <v>87</v>
      </c>
      <c r="G126" s="235"/>
      <c r="H126" s="239">
        <v>1</v>
      </c>
      <c r="I126" s="240"/>
      <c r="J126" s="235"/>
      <c r="K126" s="235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133</v>
      </c>
      <c r="AU126" s="245" t="s">
        <v>89</v>
      </c>
      <c r="AV126" s="13" t="s">
        <v>89</v>
      </c>
      <c r="AW126" s="13" t="s">
        <v>35</v>
      </c>
      <c r="AX126" s="13" t="s">
        <v>79</v>
      </c>
      <c r="AY126" s="245" t="s">
        <v>124</v>
      </c>
    </row>
    <row r="127" s="14" customFormat="1">
      <c r="A127" s="14"/>
      <c r="B127" s="246"/>
      <c r="C127" s="247"/>
      <c r="D127" s="236" t="s">
        <v>133</v>
      </c>
      <c r="E127" s="248" t="s">
        <v>1</v>
      </c>
      <c r="F127" s="249" t="s">
        <v>134</v>
      </c>
      <c r="G127" s="247"/>
      <c r="H127" s="250">
        <v>1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133</v>
      </c>
      <c r="AU127" s="256" t="s">
        <v>89</v>
      </c>
      <c r="AV127" s="14" t="s">
        <v>135</v>
      </c>
      <c r="AW127" s="14" t="s">
        <v>35</v>
      </c>
      <c r="AX127" s="14" t="s">
        <v>87</v>
      </c>
      <c r="AY127" s="256" t="s">
        <v>124</v>
      </c>
    </row>
    <row r="128" s="2" customFormat="1" ht="16.5" customHeight="1">
      <c r="A128" s="39"/>
      <c r="B128" s="40"/>
      <c r="C128" s="220" t="s">
        <v>89</v>
      </c>
      <c r="D128" s="220" t="s">
        <v>127</v>
      </c>
      <c r="E128" s="221" t="s">
        <v>136</v>
      </c>
      <c r="F128" s="222" t="s">
        <v>137</v>
      </c>
      <c r="G128" s="223" t="s">
        <v>130</v>
      </c>
      <c r="H128" s="224">
        <v>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44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131</v>
      </c>
      <c r="AT128" s="232" t="s">
        <v>127</v>
      </c>
      <c r="AU128" s="232" t="s">
        <v>89</v>
      </c>
      <c r="AY128" s="18" t="s">
        <v>124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87</v>
      </c>
      <c r="BK128" s="233">
        <f>ROUND(I128*H128,2)</f>
        <v>0</v>
      </c>
      <c r="BL128" s="18" t="s">
        <v>131</v>
      </c>
      <c r="BM128" s="232" t="s">
        <v>138</v>
      </c>
    </row>
    <row r="129" s="2" customFormat="1">
      <c r="A129" s="39"/>
      <c r="B129" s="40"/>
      <c r="C129" s="41"/>
      <c r="D129" s="236" t="s">
        <v>139</v>
      </c>
      <c r="E129" s="41"/>
      <c r="F129" s="257" t="s">
        <v>140</v>
      </c>
      <c r="G129" s="41"/>
      <c r="H129" s="41"/>
      <c r="I129" s="258"/>
      <c r="J129" s="41"/>
      <c r="K129" s="41"/>
      <c r="L129" s="45"/>
      <c r="M129" s="259"/>
      <c r="N129" s="260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139</v>
      </c>
      <c r="AU129" s="18" t="s">
        <v>89</v>
      </c>
    </row>
    <row r="130" s="13" customFormat="1">
      <c r="A130" s="13"/>
      <c r="B130" s="234"/>
      <c r="C130" s="235"/>
      <c r="D130" s="236" t="s">
        <v>133</v>
      </c>
      <c r="E130" s="237" t="s">
        <v>1</v>
      </c>
      <c r="F130" s="238" t="s">
        <v>87</v>
      </c>
      <c r="G130" s="235"/>
      <c r="H130" s="239">
        <v>1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133</v>
      </c>
      <c r="AU130" s="245" t="s">
        <v>89</v>
      </c>
      <c r="AV130" s="13" t="s">
        <v>89</v>
      </c>
      <c r="AW130" s="13" t="s">
        <v>35</v>
      </c>
      <c r="AX130" s="13" t="s">
        <v>79</v>
      </c>
      <c r="AY130" s="245" t="s">
        <v>124</v>
      </c>
    </row>
    <row r="131" s="14" customFormat="1">
      <c r="A131" s="14"/>
      <c r="B131" s="246"/>
      <c r="C131" s="247"/>
      <c r="D131" s="236" t="s">
        <v>133</v>
      </c>
      <c r="E131" s="248" t="s">
        <v>1</v>
      </c>
      <c r="F131" s="249" t="s">
        <v>134</v>
      </c>
      <c r="G131" s="247"/>
      <c r="H131" s="250">
        <v>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133</v>
      </c>
      <c r="AU131" s="256" t="s">
        <v>89</v>
      </c>
      <c r="AV131" s="14" t="s">
        <v>135</v>
      </c>
      <c r="AW131" s="14" t="s">
        <v>35</v>
      </c>
      <c r="AX131" s="14" t="s">
        <v>87</v>
      </c>
      <c r="AY131" s="256" t="s">
        <v>124</v>
      </c>
    </row>
    <row r="132" s="2" customFormat="1" ht="16.5" customHeight="1">
      <c r="A132" s="39"/>
      <c r="B132" s="40"/>
      <c r="C132" s="220" t="s">
        <v>141</v>
      </c>
      <c r="D132" s="220" t="s">
        <v>127</v>
      </c>
      <c r="E132" s="221" t="s">
        <v>142</v>
      </c>
      <c r="F132" s="222" t="s">
        <v>143</v>
      </c>
      <c r="G132" s="223" t="s">
        <v>130</v>
      </c>
      <c r="H132" s="224">
        <v>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44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131</v>
      </c>
      <c r="AT132" s="232" t="s">
        <v>127</v>
      </c>
      <c r="AU132" s="232" t="s">
        <v>89</v>
      </c>
      <c r="AY132" s="18" t="s">
        <v>124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87</v>
      </c>
      <c r="BK132" s="233">
        <f>ROUND(I132*H132,2)</f>
        <v>0</v>
      </c>
      <c r="BL132" s="18" t="s">
        <v>131</v>
      </c>
      <c r="BM132" s="232" t="s">
        <v>144</v>
      </c>
    </row>
    <row r="133" s="13" customFormat="1">
      <c r="A133" s="13"/>
      <c r="B133" s="234"/>
      <c r="C133" s="235"/>
      <c r="D133" s="236" t="s">
        <v>133</v>
      </c>
      <c r="E133" s="237" t="s">
        <v>1</v>
      </c>
      <c r="F133" s="238" t="s">
        <v>87</v>
      </c>
      <c r="G133" s="235"/>
      <c r="H133" s="239">
        <v>1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133</v>
      </c>
      <c r="AU133" s="245" t="s">
        <v>89</v>
      </c>
      <c r="AV133" s="13" t="s">
        <v>89</v>
      </c>
      <c r="AW133" s="13" t="s">
        <v>35</v>
      </c>
      <c r="AX133" s="13" t="s">
        <v>79</v>
      </c>
      <c r="AY133" s="245" t="s">
        <v>124</v>
      </c>
    </row>
    <row r="134" s="14" customFormat="1">
      <c r="A134" s="14"/>
      <c r="B134" s="246"/>
      <c r="C134" s="247"/>
      <c r="D134" s="236" t="s">
        <v>133</v>
      </c>
      <c r="E134" s="248" t="s">
        <v>1</v>
      </c>
      <c r="F134" s="249" t="s">
        <v>134</v>
      </c>
      <c r="G134" s="247"/>
      <c r="H134" s="250">
        <v>1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133</v>
      </c>
      <c r="AU134" s="256" t="s">
        <v>89</v>
      </c>
      <c r="AV134" s="14" t="s">
        <v>135</v>
      </c>
      <c r="AW134" s="14" t="s">
        <v>35</v>
      </c>
      <c r="AX134" s="14" t="s">
        <v>87</v>
      </c>
      <c r="AY134" s="256" t="s">
        <v>124</v>
      </c>
    </row>
    <row r="135" s="2" customFormat="1" ht="16.5" customHeight="1">
      <c r="A135" s="39"/>
      <c r="B135" s="40"/>
      <c r="C135" s="220" t="s">
        <v>135</v>
      </c>
      <c r="D135" s="220" t="s">
        <v>127</v>
      </c>
      <c r="E135" s="221" t="s">
        <v>145</v>
      </c>
      <c r="F135" s="222" t="s">
        <v>146</v>
      </c>
      <c r="G135" s="223" t="s">
        <v>130</v>
      </c>
      <c r="H135" s="224">
        <v>1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44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131</v>
      </c>
      <c r="AT135" s="232" t="s">
        <v>127</v>
      </c>
      <c r="AU135" s="232" t="s">
        <v>89</v>
      </c>
      <c r="AY135" s="18" t="s">
        <v>124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87</v>
      </c>
      <c r="BK135" s="233">
        <f>ROUND(I135*H135,2)</f>
        <v>0</v>
      </c>
      <c r="BL135" s="18" t="s">
        <v>131</v>
      </c>
      <c r="BM135" s="232" t="s">
        <v>147</v>
      </c>
    </row>
    <row r="136" s="13" customFormat="1">
      <c r="A136" s="13"/>
      <c r="B136" s="234"/>
      <c r="C136" s="235"/>
      <c r="D136" s="236" t="s">
        <v>133</v>
      </c>
      <c r="E136" s="237" t="s">
        <v>1</v>
      </c>
      <c r="F136" s="238" t="s">
        <v>87</v>
      </c>
      <c r="G136" s="235"/>
      <c r="H136" s="239">
        <v>1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133</v>
      </c>
      <c r="AU136" s="245" t="s">
        <v>89</v>
      </c>
      <c r="AV136" s="13" t="s">
        <v>89</v>
      </c>
      <c r="AW136" s="13" t="s">
        <v>35</v>
      </c>
      <c r="AX136" s="13" t="s">
        <v>79</v>
      </c>
      <c r="AY136" s="245" t="s">
        <v>124</v>
      </c>
    </row>
    <row r="137" s="14" customFormat="1">
      <c r="A137" s="14"/>
      <c r="B137" s="246"/>
      <c r="C137" s="247"/>
      <c r="D137" s="236" t="s">
        <v>133</v>
      </c>
      <c r="E137" s="248" t="s">
        <v>1</v>
      </c>
      <c r="F137" s="249" t="s">
        <v>134</v>
      </c>
      <c r="G137" s="247"/>
      <c r="H137" s="250">
        <v>1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133</v>
      </c>
      <c r="AU137" s="256" t="s">
        <v>89</v>
      </c>
      <c r="AV137" s="14" t="s">
        <v>135</v>
      </c>
      <c r="AW137" s="14" t="s">
        <v>35</v>
      </c>
      <c r="AX137" s="14" t="s">
        <v>87</v>
      </c>
      <c r="AY137" s="256" t="s">
        <v>124</v>
      </c>
    </row>
    <row r="138" s="2" customFormat="1" ht="16.5" customHeight="1">
      <c r="A138" s="39"/>
      <c r="B138" s="40"/>
      <c r="C138" s="220" t="s">
        <v>123</v>
      </c>
      <c r="D138" s="220" t="s">
        <v>127</v>
      </c>
      <c r="E138" s="221" t="s">
        <v>148</v>
      </c>
      <c r="F138" s="222" t="s">
        <v>149</v>
      </c>
      <c r="G138" s="223" t="s">
        <v>130</v>
      </c>
      <c r="H138" s="224">
        <v>1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44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131</v>
      </c>
      <c r="AT138" s="232" t="s">
        <v>127</v>
      </c>
      <c r="AU138" s="232" t="s">
        <v>89</v>
      </c>
      <c r="AY138" s="18" t="s">
        <v>124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87</v>
      </c>
      <c r="BK138" s="233">
        <f>ROUND(I138*H138,2)</f>
        <v>0</v>
      </c>
      <c r="BL138" s="18" t="s">
        <v>131</v>
      </c>
      <c r="BM138" s="232" t="s">
        <v>150</v>
      </c>
    </row>
    <row r="139" s="13" customFormat="1">
      <c r="A139" s="13"/>
      <c r="B139" s="234"/>
      <c r="C139" s="235"/>
      <c r="D139" s="236" t="s">
        <v>133</v>
      </c>
      <c r="E139" s="237" t="s">
        <v>1</v>
      </c>
      <c r="F139" s="238" t="s">
        <v>87</v>
      </c>
      <c r="G139" s="235"/>
      <c r="H139" s="239">
        <v>1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133</v>
      </c>
      <c r="AU139" s="245" t="s">
        <v>89</v>
      </c>
      <c r="AV139" s="13" t="s">
        <v>89</v>
      </c>
      <c r="AW139" s="13" t="s">
        <v>35</v>
      </c>
      <c r="AX139" s="13" t="s">
        <v>79</v>
      </c>
      <c r="AY139" s="245" t="s">
        <v>124</v>
      </c>
    </row>
    <row r="140" s="14" customFormat="1">
      <c r="A140" s="14"/>
      <c r="B140" s="246"/>
      <c r="C140" s="247"/>
      <c r="D140" s="236" t="s">
        <v>133</v>
      </c>
      <c r="E140" s="248" t="s">
        <v>1</v>
      </c>
      <c r="F140" s="249" t="s">
        <v>134</v>
      </c>
      <c r="G140" s="247"/>
      <c r="H140" s="250">
        <v>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133</v>
      </c>
      <c r="AU140" s="256" t="s">
        <v>89</v>
      </c>
      <c r="AV140" s="14" t="s">
        <v>135</v>
      </c>
      <c r="AW140" s="14" t="s">
        <v>35</v>
      </c>
      <c r="AX140" s="14" t="s">
        <v>87</v>
      </c>
      <c r="AY140" s="256" t="s">
        <v>124</v>
      </c>
    </row>
    <row r="141" s="2" customFormat="1" ht="16.5" customHeight="1">
      <c r="A141" s="39"/>
      <c r="B141" s="40"/>
      <c r="C141" s="220" t="s">
        <v>151</v>
      </c>
      <c r="D141" s="220" t="s">
        <v>127</v>
      </c>
      <c r="E141" s="221" t="s">
        <v>152</v>
      </c>
      <c r="F141" s="222" t="s">
        <v>153</v>
      </c>
      <c r="G141" s="223" t="s">
        <v>130</v>
      </c>
      <c r="H141" s="224">
        <v>1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44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131</v>
      </c>
      <c r="AT141" s="232" t="s">
        <v>127</v>
      </c>
      <c r="AU141" s="232" t="s">
        <v>89</v>
      </c>
      <c r="AY141" s="18" t="s">
        <v>124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87</v>
      </c>
      <c r="BK141" s="233">
        <f>ROUND(I141*H141,2)</f>
        <v>0</v>
      </c>
      <c r="BL141" s="18" t="s">
        <v>131</v>
      </c>
      <c r="BM141" s="232" t="s">
        <v>154</v>
      </c>
    </row>
    <row r="142" s="13" customFormat="1">
      <c r="A142" s="13"/>
      <c r="B142" s="234"/>
      <c r="C142" s="235"/>
      <c r="D142" s="236" t="s">
        <v>133</v>
      </c>
      <c r="E142" s="237" t="s">
        <v>1</v>
      </c>
      <c r="F142" s="238" t="s">
        <v>87</v>
      </c>
      <c r="G142" s="235"/>
      <c r="H142" s="239">
        <v>1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133</v>
      </c>
      <c r="AU142" s="245" t="s">
        <v>89</v>
      </c>
      <c r="AV142" s="13" t="s">
        <v>89</v>
      </c>
      <c r="AW142" s="13" t="s">
        <v>35</v>
      </c>
      <c r="AX142" s="13" t="s">
        <v>79</v>
      </c>
      <c r="AY142" s="245" t="s">
        <v>124</v>
      </c>
    </row>
    <row r="143" s="14" customFormat="1">
      <c r="A143" s="14"/>
      <c r="B143" s="246"/>
      <c r="C143" s="247"/>
      <c r="D143" s="236" t="s">
        <v>133</v>
      </c>
      <c r="E143" s="248" t="s">
        <v>1</v>
      </c>
      <c r="F143" s="249" t="s">
        <v>134</v>
      </c>
      <c r="G143" s="247"/>
      <c r="H143" s="250">
        <v>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133</v>
      </c>
      <c r="AU143" s="256" t="s">
        <v>89</v>
      </c>
      <c r="AV143" s="14" t="s">
        <v>135</v>
      </c>
      <c r="AW143" s="14" t="s">
        <v>35</v>
      </c>
      <c r="AX143" s="14" t="s">
        <v>87</v>
      </c>
      <c r="AY143" s="256" t="s">
        <v>124</v>
      </c>
    </row>
    <row r="144" s="2" customFormat="1" ht="16.5" customHeight="1">
      <c r="A144" s="39"/>
      <c r="B144" s="40"/>
      <c r="C144" s="220" t="s">
        <v>155</v>
      </c>
      <c r="D144" s="220" t="s">
        <v>127</v>
      </c>
      <c r="E144" s="221" t="s">
        <v>156</v>
      </c>
      <c r="F144" s="222" t="s">
        <v>157</v>
      </c>
      <c r="G144" s="223" t="s">
        <v>130</v>
      </c>
      <c r="H144" s="224">
        <v>1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44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131</v>
      </c>
      <c r="AT144" s="232" t="s">
        <v>127</v>
      </c>
      <c r="AU144" s="232" t="s">
        <v>89</v>
      </c>
      <c r="AY144" s="18" t="s">
        <v>124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87</v>
      </c>
      <c r="BK144" s="233">
        <f>ROUND(I144*H144,2)</f>
        <v>0</v>
      </c>
      <c r="BL144" s="18" t="s">
        <v>131</v>
      </c>
      <c r="BM144" s="232" t="s">
        <v>158</v>
      </c>
    </row>
    <row r="145" s="13" customFormat="1">
      <c r="A145" s="13"/>
      <c r="B145" s="234"/>
      <c r="C145" s="235"/>
      <c r="D145" s="236" t="s">
        <v>133</v>
      </c>
      <c r="E145" s="237" t="s">
        <v>1</v>
      </c>
      <c r="F145" s="238" t="s">
        <v>87</v>
      </c>
      <c r="G145" s="235"/>
      <c r="H145" s="239">
        <v>1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133</v>
      </c>
      <c r="AU145" s="245" t="s">
        <v>89</v>
      </c>
      <c r="AV145" s="13" t="s">
        <v>89</v>
      </c>
      <c r="AW145" s="13" t="s">
        <v>35</v>
      </c>
      <c r="AX145" s="13" t="s">
        <v>79</v>
      </c>
      <c r="AY145" s="245" t="s">
        <v>124</v>
      </c>
    </row>
    <row r="146" s="14" customFormat="1">
      <c r="A146" s="14"/>
      <c r="B146" s="246"/>
      <c r="C146" s="247"/>
      <c r="D146" s="236" t="s">
        <v>133</v>
      </c>
      <c r="E146" s="248" t="s">
        <v>1</v>
      </c>
      <c r="F146" s="249" t="s">
        <v>134</v>
      </c>
      <c r="G146" s="247"/>
      <c r="H146" s="250">
        <v>1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133</v>
      </c>
      <c r="AU146" s="256" t="s">
        <v>89</v>
      </c>
      <c r="AV146" s="14" t="s">
        <v>135</v>
      </c>
      <c r="AW146" s="14" t="s">
        <v>35</v>
      </c>
      <c r="AX146" s="14" t="s">
        <v>87</v>
      </c>
      <c r="AY146" s="256" t="s">
        <v>124</v>
      </c>
    </row>
    <row r="147" s="12" customFormat="1" ht="22.8" customHeight="1">
      <c r="A147" s="12"/>
      <c r="B147" s="204"/>
      <c r="C147" s="205"/>
      <c r="D147" s="206" t="s">
        <v>78</v>
      </c>
      <c r="E147" s="218" t="s">
        <v>159</v>
      </c>
      <c r="F147" s="218" t="s">
        <v>160</v>
      </c>
      <c r="G147" s="205"/>
      <c r="H147" s="205"/>
      <c r="I147" s="208"/>
      <c r="J147" s="219">
        <f>BK147</f>
        <v>0</v>
      </c>
      <c r="K147" s="205"/>
      <c r="L147" s="210"/>
      <c r="M147" s="211"/>
      <c r="N147" s="212"/>
      <c r="O147" s="212"/>
      <c r="P147" s="213">
        <f>SUM(P148:P152)</f>
        <v>0</v>
      </c>
      <c r="Q147" s="212"/>
      <c r="R147" s="213">
        <f>SUM(R148:R152)</f>
        <v>0</v>
      </c>
      <c r="S147" s="212"/>
      <c r="T147" s="214">
        <f>SUM(T148:T152)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123</v>
      </c>
      <c r="AT147" s="216" t="s">
        <v>78</v>
      </c>
      <c r="AU147" s="216" t="s">
        <v>87</v>
      </c>
      <c r="AY147" s="215" t="s">
        <v>124</v>
      </c>
      <c r="BK147" s="217">
        <f>SUM(BK148:BK152)</f>
        <v>0</v>
      </c>
    </row>
    <row r="148" s="2" customFormat="1" ht="16.5" customHeight="1">
      <c r="A148" s="39"/>
      <c r="B148" s="40"/>
      <c r="C148" s="220" t="s">
        <v>161</v>
      </c>
      <c r="D148" s="220" t="s">
        <v>127</v>
      </c>
      <c r="E148" s="221" t="s">
        <v>162</v>
      </c>
      <c r="F148" s="222" t="s">
        <v>160</v>
      </c>
      <c r="G148" s="223" t="s">
        <v>130</v>
      </c>
      <c r="H148" s="224">
        <v>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44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131</v>
      </c>
      <c r="AT148" s="232" t="s">
        <v>127</v>
      </c>
      <c r="AU148" s="232" t="s">
        <v>89</v>
      </c>
      <c r="AY148" s="18" t="s">
        <v>124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87</v>
      </c>
      <c r="BK148" s="233">
        <f>ROUND(I148*H148,2)</f>
        <v>0</v>
      </c>
      <c r="BL148" s="18" t="s">
        <v>131</v>
      </c>
      <c r="BM148" s="232" t="s">
        <v>163</v>
      </c>
    </row>
    <row r="149" s="2" customFormat="1" ht="21.75" customHeight="1">
      <c r="A149" s="39"/>
      <c r="B149" s="40"/>
      <c r="C149" s="220" t="s">
        <v>164</v>
      </c>
      <c r="D149" s="220" t="s">
        <v>127</v>
      </c>
      <c r="E149" s="221" t="s">
        <v>165</v>
      </c>
      <c r="F149" s="222" t="s">
        <v>166</v>
      </c>
      <c r="G149" s="223" t="s">
        <v>130</v>
      </c>
      <c r="H149" s="224">
        <v>1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44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131</v>
      </c>
      <c r="AT149" s="232" t="s">
        <v>127</v>
      </c>
      <c r="AU149" s="232" t="s">
        <v>89</v>
      </c>
      <c r="AY149" s="18" t="s">
        <v>124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87</v>
      </c>
      <c r="BK149" s="233">
        <f>ROUND(I149*H149,2)</f>
        <v>0</v>
      </c>
      <c r="BL149" s="18" t="s">
        <v>131</v>
      </c>
      <c r="BM149" s="232" t="s">
        <v>167</v>
      </c>
    </row>
    <row r="150" s="2" customFormat="1" ht="16.5" customHeight="1">
      <c r="A150" s="39"/>
      <c r="B150" s="40"/>
      <c r="C150" s="220" t="s">
        <v>168</v>
      </c>
      <c r="D150" s="220" t="s">
        <v>127</v>
      </c>
      <c r="E150" s="221" t="s">
        <v>169</v>
      </c>
      <c r="F150" s="222" t="s">
        <v>170</v>
      </c>
      <c r="G150" s="223" t="s">
        <v>130</v>
      </c>
      <c r="H150" s="224">
        <v>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44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131</v>
      </c>
      <c r="AT150" s="232" t="s">
        <v>127</v>
      </c>
      <c r="AU150" s="232" t="s">
        <v>89</v>
      </c>
      <c r="AY150" s="18" t="s">
        <v>124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87</v>
      </c>
      <c r="BK150" s="233">
        <f>ROUND(I150*H150,2)</f>
        <v>0</v>
      </c>
      <c r="BL150" s="18" t="s">
        <v>131</v>
      </c>
      <c r="BM150" s="232" t="s">
        <v>171</v>
      </c>
    </row>
    <row r="151" s="2" customFormat="1" ht="16.5" customHeight="1">
      <c r="A151" s="39"/>
      <c r="B151" s="40"/>
      <c r="C151" s="220" t="s">
        <v>172</v>
      </c>
      <c r="D151" s="220" t="s">
        <v>127</v>
      </c>
      <c r="E151" s="221" t="s">
        <v>173</v>
      </c>
      <c r="F151" s="222" t="s">
        <v>174</v>
      </c>
      <c r="G151" s="223" t="s">
        <v>130</v>
      </c>
      <c r="H151" s="224">
        <v>1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44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131</v>
      </c>
      <c r="AT151" s="232" t="s">
        <v>127</v>
      </c>
      <c r="AU151" s="232" t="s">
        <v>89</v>
      </c>
      <c r="AY151" s="18" t="s">
        <v>124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87</v>
      </c>
      <c r="BK151" s="233">
        <f>ROUND(I151*H151,2)</f>
        <v>0</v>
      </c>
      <c r="BL151" s="18" t="s">
        <v>131</v>
      </c>
      <c r="BM151" s="232" t="s">
        <v>175</v>
      </c>
    </row>
    <row r="152" s="2" customFormat="1">
      <c r="A152" s="39"/>
      <c r="B152" s="40"/>
      <c r="C152" s="41"/>
      <c r="D152" s="236" t="s">
        <v>139</v>
      </c>
      <c r="E152" s="41"/>
      <c r="F152" s="257" t="s">
        <v>176</v>
      </c>
      <c r="G152" s="41"/>
      <c r="H152" s="41"/>
      <c r="I152" s="258"/>
      <c r="J152" s="41"/>
      <c r="K152" s="41"/>
      <c r="L152" s="45"/>
      <c r="M152" s="259"/>
      <c r="N152" s="260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139</v>
      </c>
      <c r="AU152" s="18" t="s">
        <v>89</v>
      </c>
    </row>
    <row r="153" s="12" customFormat="1" ht="22.8" customHeight="1">
      <c r="A153" s="12"/>
      <c r="B153" s="204"/>
      <c r="C153" s="205"/>
      <c r="D153" s="206" t="s">
        <v>78</v>
      </c>
      <c r="E153" s="218" t="s">
        <v>177</v>
      </c>
      <c r="F153" s="218" t="s">
        <v>178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SUM(P154:P156)</f>
        <v>0</v>
      </c>
      <c r="Q153" s="212"/>
      <c r="R153" s="213">
        <f>SUM(R154:R156)</f>
        <v>0</v>
      </c>
      <c r="S153" s="212"/>
      <c r="T153" s="214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5" t="s">
        <v>123</v>
      </c>
      <c r="AT153" s="216" t="s">
        <v>78</v>
      </c>
      <c r="AU153" s="216" t="s">
        <v>87</v>
      </c>
      <c r="AY153" s="215" t="s">
        <v>124</v>
      </c>
      <c r="BK153" s="217">
        <f>SUM(BK154:BK156)</f>
        <v>0</v>
      </c>
    </row>
    <row r="154" s="2" customFormat="1" ht="16.5" customHeight="1">
      <c r="A154" s="39"/>
      <c r="B154" s="40"/>
      <c r="C154" s="220" t="s">
        <v>8</v>
      </c>
      <c r="D154" s="220" t="s">
        <v>127</v>
      </c>
      <c r="E154" s="221" t="s">
        <v>179</v>
      </c>
      <c r="F154" s="222" t="s">
        <v>180</v>
      </c>
      <c r="G154" s="223" t="s">
        <v>130</v>
      </c>
      <c r="H154" s="224">
        <v>1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44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131</v>
      </c>
      <c r="AT154" s="232" t="s">
        <v>127</v>
      </c>
      <c r="AU154" s="232" t="s">
        <v>89</v>
      </c>
      <c r="AY154" s="18" t="s">
        <v>124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87</v>
      </c>
      <c r="BK154" s="233">
        <f>ROUND(I154*H154,2)</f>
        <v>0</v>
      </c>
      <c r="BL154" s="18" t="s">
        <v>131</v>
      </c>
      <c r="BM154" s="232" t="s">
        <v>181</v>
      </c>
    </row>
    <row r="155" s="13" customFormat="1">
      <c r="A155" s="13"/>
      <c r="B155" s="234"/>
      <c r="C155" s="235"/>
      <c r="D155" s="236" t="s">
        <v>133</v>
      </c>
      <c r="E155" s="237" t="s">
        <v>1</v>
      </c>
      <c r="F155" s="238" t="s">
        <v>87</v>
      </c>
      <c r="G155" s="235"/>
      <c r="H155" s="239">
        <v>1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133</v>
      </c>
      <c r="AU155" s="245" t="s">
        <v>89</v>
      </c>
      <c r="AV155" s="13" t="s">
        <v>89</v>
      </c>
      <c r="AW155" s="13" t="s">
        <v>35</v>
      </c>
      <c r="AX155" s="13" t="s">
        <v>79</v>
      </c>
      <c r="AY155" s="245" t="s">
        <v>124</v>
      </c>
    </row>
    <row r="156" s="14" customFormat="1">
      <c r="A156" s="14"/>
      <c r="B156" s="246"/>
      <c r="C156" s="247"/>
      <c r="D156" s="236" t="s">
        <v>133</v>
      </c>
      <c r="E156" s="248" t="s">
        <v>1</v>
      </c>
      <c r="F156" s="249" t="s">
        <v>134</v>
      </c>
      <c r="G156" s="247"/>
      <c r="H156" s="250">
        <v>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133</v>
      </c>
      <c r="AU156" s="256" t="s">
        <v>89</v>
      </c>
      <c r="AV156" s="14" t="s">
        <v>135</v>
      </c>
      <c r="AW156" s="14" t="s">
        <v>35</v>
      </c>
      <c r="AX156" s="14" t="s">
        <v>87</v>
      </c>
      <c r="AY156" s="256" t="s">
        <v>124</v>
      </c>
    </row>
    <row r="157" s="12" customFormat="1" ht="22.8" customHeight="1">
      <c r="A157" s="12"/>
      <c r="B157" s="204"/>
      <c r="C157" s="205"/>
      <c r="D157" s="206" t="s">
        <v>78</v>
      </c>
      <c r="E157" s="218" t="s">
        <v>182</v>
      </c>
      <c r="F157" s="218" t="s">
        <v>183</v>
      </c>
      <c r="G157" s="205"/>
      <c r="H157" s="205"/>
      <c r="I157" s="208"/>
      <c r="J157" s="219">
        <f>BK157</f>
        <v>0</v>
      </c>
      <c r="K157" s="205"/>
      <c r="L157" s="210"/>
      <c r="M157" s="211"/>
      <c r="N157" s="212"/>
      <c r="O157" s="212"/>
      <c r="P157" s="213">
        <f>P158</f>
        <v>0</v>
      </c>
      <c r="Q157" s="212"/>
      <c r="R157" s="213">
        <f>R158</f>
        <v>0</v>
      </c>
      <c r="S157" s="212"/>
      <c r="T157" s="214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5" t="s">
        <v>123</v>
      </c>
      <c r="AT157" s="216" t="s">
        <v>78</v>
      </c>
      <c r="AU157" s="216" t="s">
        <v>87</v>
      </c>
      <c r="AY157" s="215" t="s">
        <v>124</v>
      </c>
      <c r="BK157" s="217">
        <f>BK158</f>
        <v>0</v>
      </c>
    </row>
    <row r="158" s="2" customFormat="1" ht="16.5" customHeight="1">
      <c r="A158" s="39"/>
      <c r="B158" s="40"/>
      <c r="C158" s="220" t="s">
        <v>184</v>
      </c>
      <c r="D158" s="220" t="s">
        <v>127</v>
      </c>
      <c r="E158" s="221" t="s">
        <v>185</v>
      </c>
      <c r="F158" s="222" t="s">
        <v>183</v>
      </c>
      <c r="G158" s="223" t="s">
        <v>130</v>
      </c>
      <c r="H158" s="224">
        <v>1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44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131</v>
      </c>
      <c r="AT158" s="232" t="s">
        <v>127</v>
      </c>
      <c r="AU158" s="232" t="s">
        <v>89</v>
      </c>
      <c r="AY158" s="18" t="s">
        <v>124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87</v>
      </c>
      <c r="BK158" s="233">
        <f>ROUND(I158*H158,2)</f>
        <v>0</v>
      </c>
      <c r="BL158" s="18" t="s">
        <v>131</v>
      </c>
      <c r="BM158" s="232" t="s">
        <v>186</v>
      </c>
    </row>
    <row r="159" s="12" customFormat="1" ht="22.8" customHeight="1">
      <c r="A159" s="12"/>
      <c r="B159" s="204"/>
      <c r="C159" s="205"/>
      <c r="D159" s="206" t="s">
        <v>78</v>
      </c>
      <c r="E159" s="218" t="s">
        <v>187</v>
      </c>
      <c r="F159" s="218" t="s">
        <v>188</v>
      </c>
      <c r="G159" s="205"/>
      <c r="H159" s="205"/>
      <c r="I159" s="208"/>
      <c r="J159" s="219">
        <f>BK159</f>
        <v>0</v>
      </c>
      <c r="K159" s="205"/>
      <c r="L159" s="210"/>
      <c r="M159" s="211"/>
      <c r="N159" s="212"/>
      <c r="O159" s="212"/>
      <c r="P159" s="213">
        <f>SUM(P160:P163)</f>
        <v>0</v>
      </c>
      <c r="Q159" s="212"/>
      <c r="R159" s="213">
        <f>SUM(R160:R163)</f>
        <v>0</v>
      </c>
      <c r="S159" s="212"/>
      <c r="T159" s="214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5" t="s">
        <v>123</v>
      </c>
      <c r="AT159" s="216" t="s">
        <v>78</v>
      </c>
      <c r="AU159" s="216" t="s">
        <v>87</v>
      </c>
      <c r="AY159" s="215" t="s">
        <v>124</v>
      </c>
      <c r="BK159" s="217">
        <f>SUM(BK160:BK163)</f>
        <v>0</v>
      </c>
    </row>
    <row r="160" s="2" customFormat="1" ht="16.5" customHeight="1">
      <c r="A160" s="39"/>
      <c r="B160" s="40"/>
      <c r="C160" s="220" t="s">
        <v>189</v>
      </c>
      <c r="D160" s="220" t="s">
        <v>127</v>
      </c>
      <c r="E160" s="221" t="s">
        <v>190</v>
      </c>
      <c r="F160" s="222" t="s">
        <v>188</v>
      </c>
      <c r="G160" s="223" t="s">
        <v>130</v>
      </c>
      <c r="H160" s="224">
        <v>1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44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131</v>
      </c>
      <c r="AT160" s="232" t="s">
        <v>127</v>
      </c>
      <c r="AU160" s="232" t="s">
        <v>89</v>
      </c>
      <c r="AY160" s="18" t="s">
        <v>124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87</v>
      </c>
      <c r="BK160" s="233">
        <f>ROUND(I160*H160,2)</f>
        <v>0</v>
      </c>
      <c r="BL160" s="18" t="s">
        <v>131</v>
      </c>
      <c r="BM160" s="232" t="s">
        <v>191</v>
      </c>
    </row>
    <row r="161" s="2" customFormat="1" ht="16.5" customHeight="1">
      <c r="A161" s="39"/>
      <c r="B161" s="40"/>
      <c r="C161" s="220" t="s">
        <v>192</v>
      </c>
      <c r="D161" s="220" t="s">
        <v>127</v>
      </c>
      <c r="E161" s="221" t="s">
        <v>193</v>
      </c>
      <c r="F161" s="222" t="s">
        <v>194</v>
      </c>
      <c r="G161" s="223" t="s">
        <v>130</v>
      </c>
      <c r="H161" s="224">
        <v>1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44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131</v>
      </c>
      <c r="AT161" s="232" t="s">
        <v>127</v>
      </c>
      <c r="AU161" s="232" t="s">
        <v>89</v>
      </c>
      <c r="AY161" s="18" t="s">
        <v>124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87</v>
      </c>
      <c r="BK161" s="233">
        <f>ROUND(I161*H161,2)</f>
        <v>0</v>
      </c>
      <c r="BL161" s="18" t="s">
        <v>131</v>
      </c>
      <c r="BM161" s="232" t="s">
        <v>195</v>
      </c>
    </row>
    <row r="162" s="13" customFormat="1">
      <c r="A162" s="13"/>
      <c r="B162" s="234"/>
      <c r="C162" s="235"/>
      <c r="D162" s="236" t="s">
        <v>133</v>
      </c>
      <c r="E162" s="237" t="s">
        <v>1</v>
      </c>
      <c r="F162" s="238" t="s">
        <v>87</v>
      </c>
      <c r="G162" s="235"/>
      <c r="H162" s="239">
        <v>1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133</v>
      </c>
      <c r="AU162" s="245" t="s">
        <v>89</v>
      </c>
      <c r="AV162" s="13" t="s">
        <v>89</v>
      </c>
      <c r="AW162" s="13" t="s">
        <v>35</v>
      </c>
      <c r="AX162" s="13" t="s">
        <v>79</v>
      </c>
      <c r="AY162" s="245" t="s">
        <v>124</v>
      </c>
    </row>
    <row r="163" s="14" customFormat="1">
      <c r="A163" s="14"/>
      <c r="B163" s="246"/>
      <c r="C163" s="247"/>
      <c r="D163" s="236" t="s">
        <v>133</v>
      </c>
      <c r="E163" s="248" t="s">
        <v>1</v>
      </c>
      <c r="F163" s="249" t="s">
        <v>134</v>
      </c>
      <c r="G163" s="247"/>
      <c r="H163" s="250">
        <v>1</v>
      </c>
      <c r="I163" s="251"/>
      <c r="J163" s="247"/>
      <c r="K163" s="247"/>
      <c r="L163" s="252"/>
      <c r="M163" s="261"/>
      <c r="N163" s="262"/>
      <c r="O163" s="262"/>
      <c r="P163" s="262"/>
      <c r="Q163" s="262"/>
      <c r="R163" s="262"/>
      <c r="S163" s="262"/>
      <c r="T163" s="26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133</v>
      </c>
      <c r="AU163" s="256" t="s">
        <v>89</v>
      </c>
      <c r="AV163" s="14" t="s">
        <v>135</v>
      </c>
      <c r="AW163" s="14" t="s">
        <v>35</v>
      </c>
      <c r="AX163" s="14" t="s">
        <v>87</v>
      </c>
      <c r="AY163" s="256" t="s">
        <v>124</v>
      </c>
    </row>
    <row r="164" s="2" customFormat="1" ht="6.96" customHeight="1">
      <c r="A164" s="39"/>
      <c r="B164" s="67"/>
      <c r="C164" s="68"/>
      <c r="D164" s="68"/>
      <c r="E164" s="68"/>
      <c r="F164" s="68"/>
      <c r="G164" s="68"/>
      <c r="H164" s="68"/>
      <c r="I164" s="68"/>
      <c r="J164" s="68"/>
      <c r="K164" s="68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FrxONvBB2sxpDHY8kQqCa3wF2dWU8S0OCh8fMkGZQHYurfuTdCCjKOUtT8H0pyj/U17wV16cr5gGNXp7wz0iXQ==" hashValue="mPt84P10NnXXAxZPpDCDerzOwppJw6PoV03oGUVDY3qWEvex9Khm1e9tRcL8S4iy5UTLDn8ethv0YTcl/qepkQ==" algorithmName="SHA-512" password="CC35"/>
  <autoFilter ref="C121:K16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střechy ZŠ Edisonova, Teplice - Pavilon T3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20. 11. 2025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36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38.5" customHeight="1">
      <c r="A27" s="146"/>
      <c r="B27" s="147"/>
      <c r="C27" s="146"/>
      <c r="D27" s="146"/>
      <c r="E27" s="148" t="s">
        <v>197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ROUND((SUM(BE132:BE506)),  2)</f>
        <v>0</v>
      </c>
      <c r="G33" s="39"/>
      <c r="H33" s="39"/>
      <c r="I33" s="156">
        <v>0.20999999999999999</v>
      </c>
      <c r="J33" s="155">
        <f>ROUND(((SUM(BE132:BE506))*I33),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ROUND((SUM(BF132:BF506)),  2)</f>
        <v>0</v>
      </c>
      <c r="G34" s="39"/>
      <c r="H34" s="39"/>
      <c r="I34" s="156">
        <v>0.12</v>
      </c>
      <c r="J34" s="155">
        <f>ROUND(((SUM(BF132:BF506))*I34),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ROUND((SUM(BG132:BG506)),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ROUND((SUM(BH132:BH506)),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ROUND((SUM(BI132:BI506)),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střechy ZŠ Edisonova, Teplice - Pavilon T3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Edisonova 1732, 41501 Teplice – Trnovany</v>
      </c>
      <c r="G89" s="41"/>
      <c r="H89" s="41"/>
      <c r="I89" s="33" t="s">
        <v>22</v>
      </c>
      <c r="J89" s="80" t="str">
        <f>IF(J12="","",J12)</f>
        <v>20. 11. 2025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Statutární město Teplice</v>
      </c>
      <c r="G91" s="41"/>
      <c r="H91" s="41"/>
      <c r="I91" s="33" t="s">
        <v>31</v>
      </c>
      <c r="J91" s="37" t="str">
        <f>E21</f>
        <v>RotaGroup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98</v>
      </c>
      <c r="D94" s="177"/>
      <c r="E94" s="177"/>
      <c r="F94" s="177"/>
      <c r="G94" s="177"/>
      <c r="H94" s="177"/>
      <c r="I94" s="177"/>
      <c r="J94" s="178" t="s">
        <v>99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100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s="9" customFormat="1" ht="24.96" customHeight="1">
      <c r="A97" s="9"/>
      <c r="B97" s="180"/>
      <c r="C97" s="181"/>
      <c r="D97" s="182" t="s">
        <v>198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199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200</v>
      </c>
      <c r="E99" s="189"/>
      <c r="F99" s="189"/>
      <c r="G99" s="189"/>
      <c r="H99" s="189"/>
      <c r="I99" s="189"/>
      <c r="J99" s="190">
        <f>J159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201</v>
      </c>
      <c r="E100" s="189"/>
      <c r="F100" s="189"/>
      <c r="G100" s="189"/>
      <c r="H100" s="189"/>
      <c r="I100" s="189"/>
      <c r="J100" s="190">
        <f>J167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202</v>
      </c>
      <c r="E101" s="189"/>
      <c r="F101" s="189"/>
      <c r="G101" s="189"/>
      <c r="H101" s="189"/>
      <c r="I101" s="189"/>
      <c r="J101" s="190">
        <f>J177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203</v>
      </c>
      <c r="E102" s="189"/>
      <c r="F102" s="189"/>
      <c r="G102" s="189"/>
      <c r="H102" s="189"/>
      <c r="I102" s="189"/>
      <c r="J102" s="190">
        <f>J197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204</v>
      </c>
      <c r="E103" s="183"/>
      <c r="F103" s="183"/>
      <c r="G103" s="183"/>
      <c r="H103" s="183"/>
      <c r="I103" s="183"/>
      <c r="J103" s="184">
        <f>J199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205</v>
      </c>
      <c r="E104" s="189"/>
      <c r="F104" s="189"/>
      <c r="G104" s="189"/>
      <c r="H104" s="189"/>
      <c r="I104" s="189"/>
      <c r="J104" s="190">
        <f>J200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206</v>
      </c>
      <c r="E105" s="189"/>
      <c r="F105" s="189"/>
      <c r="G105" s="189"/>
      <c r="H105" s="189"/>
      <c r="I105" s="189"/>
      <c r="J105" s="190">
        <f>J265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207</v>
      </c>
      <c r="E106" s="189"/>
      <c r="F106" s="189"/>
      <c r="G106" s="189"/>
      <c r="H106" s="189"/>
      <c r="I106" s="189"/>
      <c r="J106" s="190">
        <f>J319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208</v>
      </c>
      <c r="E107" s="189"/>
      <c r="F107" s="189"/>
      <c r="G107" s="189"/>
      <c r="H107" s="189"/>
      <c r="I107" s="189"/>
      <c r="J107" s="190">
        <f>J339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209</v>
      </c>
      <c r="E108" s="189"/>
      <c r="F108" s="189"/>
      <c r="G108" s="189"/>
      <c r="H108" s="189"/>
      <c r="I108" s="189"/>
      <c r="J108" s="190">
        <f>J404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210</v>
      </c>
      <c r="E109" s="189"/>
      <c r="F109" s="189"/>
      <c r="G109" s="189"/>
      <c r="H109" s="189"/>
      <c r="I109" s="189"/>
      <c r="J109" s="190">
        <f>J421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211</v>
      </c>
      <c r="E110" s="189"/>
      <c r="F110" s="189"/>
      <c r="G110" s="189"/>
      <c r="H110" s="189"/>
      <c r="I110" s="189"/>
      <c r="J110" s="190">
        <f>J460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212</v>
      </c>
      <c r="E111" s="189"/>
      <c r="F111" s="189"/>
      <c r="G111" s="189"/>
      <c r="H111" s="189"/>
      <c r="I111" s="189"/>
      <c r="J111" s="190">
        <f>J466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213</v>
      </c>
      <c r="E112" s="189"/>
      <c r="F112" s="189"/>
      <c r="G112" s="189"/>
      <c r="H112" s="189"/>
      <c r="I112" s="189"/>
      <c r="J112" s="190">
        <f>J486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108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5" t="str">
        <f>E7</f>
        <v>Rekonstrukce střechy ZŠ Edisonova, Teplice - Pavilon T3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94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01 - Stavební část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>Edisonova 1732, 41501 Teplice – Trnovany</v>
      </c>
      <c r="G126" s="41"/>
      <c r="H126" s="41"/>
      <c r="I126" s="33" t="s">
        <v>22</v>
      </c>
      <c r="J126" s="80" t="str">
        <f>IF(J12="","",J12)</f>
        <v>20. 11. 2025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>Statutární město Teplice</v>
      </c>
      <c r="G128" s="41"/>
      <c r="H128" s="41"/>
      <c r="I128" s="33" t="s">
        <v>31</v>
      </c>
      <c r="J128" s="37" t="str">
        <f>E21</f>
        <v>RotaGroup a.s.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29</v>
      </c>
      <c r="D129" s="41"/>
      <c r="E129" s="41"/>
      <c r="F129" s="28" t="str">
        <f>IF(E18="","",E18)</f>
        <v>Vyplň údaj</v>
      </c>
      <c r="G129" s="41"/>
      <c r="H129" s="41"/>
      <c r="I129" s="33" t="s">
        <v>36</v>
      </c>
      <c r="J129" s="37" t="str">
        <f>E24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2"/>
      <c r="B131" s="193"/>
      <c r="C131" s="194" t="s">
        <v>109</v>
      </c>
      <c r="D131" s="195" t="s">
        <v>64</v>
      </c>
      <c r="E131" s="195" t="s">
        <v>60</v>
      </c>
      <c r="F131" s="195" t="s">
        <v>61</v>
      </c>
      <c r="G131" s="195" t="s">
        <v>110</v>
      </c>
      <c r="H131" s="195" t="s">
        <v>111</v>
      </c>
      <c r="I131" s="195" t="s">
        <v>112</v>
      </c>
      <c r="J131" s="196" t="s">
        <v>99</v>
      </c>
      <c r="K131" s="197" t="s">
        <v>113</v>
      </c>
      <c r="L131" s="198"/>
      <c r="M131" s="101" t="s">
        <v>1</v>
      </c>
      <c r="N131" s="102" t="s">
        <v>43</v>
      </c>
      <c r="O131" s="102" t="s">
        <v>114</v>
      </c>
      <c r="P131" s="102" t="s">
        <v>115</v>
      </c>
      <c r="Q131" s="102" t="s">
        <v>116</v>
      </c>
      <c r="R131" s="102" t="s">
        <v>117</v>
      </c>
      <c r="S131" s="102" t="s">
        <v>118</v>
      </c>
      <c r="T131" s="103" t="s">
        <v>119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9"/>
      <c r="B132" s="40"/>
      <c r="C132" s="108" t="s">
        <v>120</v>
      </c>
      <c r="D132" s="41"/>
      <c r="E132" s="41"/>
      <c r="F132" s="41"/>
      <c r="G132" s="41"/>
      <c r="H132" s="41"/>
      <c r="I132" s="41"/>
      <c r="J132" s="199">
        <f>BK132</f>
        <v>0</v>
      </c>
      <c r="K132" s="41"/>
      <c r="L132" s="45"/>
      <c r="M132" s="104"/>
      <c r="N132" s="200"/>
      <c r="O132" s="105"/>
      <c r="P132" s="201">
        <f>P133+P199</f>
        <v>0</v>
      </c>
      <c r="Q132" s="105"/>
      <c r="R132" s="201">
        <f>R133+R199</f>
        <v>47.311212909999995</v>
      </c>
      <c r="S132" s="105"/>
      <c r="T132" s="202">
        <f>T133+T199</f>
        <v>26.060896000000003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78</v>
      </c>
      <c r="AU132" s="18" t="s">
        <v>101</v>
      </c>
      <c r="BK132" s="203">
        <f>BK133+BK199</f>
        <v>0</v>
      </c>
    </row>
    <row r="133" s="12" customFormat="1" ht="25.92" customHeight="1">
      <c r="A133" s="12"/>
      <c r="B133" s="204"/>
      <c r="C133" s="205"/>
      <c r="D133" s="206" t="s">
        <v>78</v>
      </c>
      <c r="E133" s="207" t="s">
        <v>214</v>
      </c>
      <c r="F133" s="207" t="s">
        <v>215</v>
      </c>
      <c r="G133" s="205"/>
      <c r="H133" s="205"/>
      <c r="I133" s="208"/>
      <c r="J133" s="209">
        <f>BK133</f>
        <v>0</v>
      </c>
      <c r="K133" s="205"/>
      <c r="L133" s="210"/>
      <c r="M133" s="211"/>
      <c r="N133" s="212"/>
      <c r="O133" s="212"/>
      <c r="P133" s="213">
        <f>P134+P159+P167+P177+P197</f>
        <v>0</v>
      </c>
      <c r="Q133" s="212"/>
      <c r="R133" s="213">
        <f>R134+R159+R167+R177+R197</f>
        <v>32.547244999999997</v>
      </c>
      <c r="S133" s="212"/>
      <c r="T133" s="214">
        <f>T134+T159+T167+T177+T197</f>
        <v>0.19759999999999997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87</v>
      </c>
      <c r="AT133" s="216" t="s">
        <v>78</v>
      </c>
      <c r="AU133" s="216" t="s">
        <v>79</v>
      </c>
      <c r="AY133" s="215" t="s">
        <v>124</v>
      </c>
      <c r="BK133" s="217">
        <f>BK134+BK159+BK167+BK177+BK197</f>
        <v>0</v>
      </c>
    </row>
    <row r="134" s="12" customFormat="1" ht="22.8" customHeight="1">
      <c r="A134" s="12"/>
      <c r="B134" s="204"/>
      <c r="C134" s="205"/>
      <c r="D134" s="206" t="s">
        <v>78</v>
      </c>
      <c r="E134" s="218" t="s">
        <v>87</v>
      </c>
      <c r="F134" s="218" t="s">
        <v>216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SUM(P135:P158)</f>
        <v>0</v>
      </c>
      <c r="Q134" s="212"/>
      <c r="R134" s="213">
        <f>SUM(R135:R158)</f>
        <v>1.9895400000000001</v>
      </c>
      <c r="S134" s="212"/>
      <c r="T134" s="214">
        <f>SUM(T135:T158)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87</v>
      </c>
      <c r="AT134" s="216" t="s">
        <v>78</v>
      </c>
      <c r="AU134" s="216" t="s">
        <v>87</v>
      </c>
      <c r="AY134" s="215" t="s">
        <v>124</v>
      </c>
      <c r="BK134" s="217">
        <f>SUM(BK135:BK158)</f>
        <v>0</v>
      </c>
    </row>
    <row r="135" s="2" customFormat="1" ht="24.15" customHeight="1">
      <c r="A135" s="39"/>
      <c r="B135" s="40"/>
      <c r="C135" s="220" t="s">
        <v>87</v>
      </c>
      <c r="D135" s="220" t="s">
        <v>127</v>
      </c>
      <c r="E135" s="221" t="s">
        <v>217</v>
      </c>
      <c r="F135" s="222" t="s">
        <v>218</v>
      </c>
      <c r="G135" s="223" t="s">
        <v>219</v>
      </c>
      <c r="H135" s="224">
        <v>180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44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135</v>
      </c>
      <c r="AT135" s="232" t="s">
        <v>127</v>
      </c>
      <c r="AU135" s="232" t="s">
        <v>89</v>
      </c>
      <c r="AY135" s="18" t="s">
        <v>124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87</v>
      </c>
      <c r="BK135" s="233">
        <f>ROUND(I135*H135,2)</f>
        <v>0</v>
      </c>
      <c r="BL135" s="18" t="s">
        <v>135</v>
      </c>
      <c r="BM135" s="232" t="s">
        <v>220</v>
      </c>
    </row>
    <row r="136" s="13" customFormat="1">
      <c r="A136" s="13"/>
      <c r="B136" s="234"/>
      <c r="C136" s="235"/>
      <c r="D136" s="236" t="s">
        <v>133</v>
      </c>
      <c r="E136" s="237" t="s">
        <v>1</v>
      </c>
      <c r="F136" s="238" t="s">
        <v>221</v>
      </c>
      <c r="G136" s="235"/>
      <c r="H136" s="239">
        <v>180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133</v>
      </c>
      <c r="AU136" s="245" t="s">
        <v>89</v>
      </c>
      <c r="AV136" s="13" t="s">
        <v>89</v>
      </c>
      <c r="AW136" s="13" t="s">
        <v>35</v>
      </c>
      <c r="AX136" s="13" t="s">
        <v>79</v>
      </c>
      <c r="AY136" s="245" t="s">
        <v>124</v>
      </c>
    </row>
    <row r="137" s="14" customFormat="1">
      <c r="A137" s="14"/>
      <c r="B137" s="246"/>
      <c r="C137" s="247"/>
      <c r="D137" s="236" t="s">
        <v>133</v>
      </c>
      <c r="E137" s="248" t="s">
        <v>1</v>
      </c>
      <c r="F137" s="249" t="s">
        <v>134</v>
      </c>
      <c r="G137" s="247"/>
      <c r="H137" s="250">
        <v>180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133</v>
      </c>
      <c r="AU137" s="256" t="s">
        <v>89</v>
      </c>
      <c r="AV137" s="14" t="s">
        <v>135</v>
      </c>
      <c r="AW137" s="14" t="s">
        <v>35</v>
      </c>
      <c r="AX137" s="14" t="s">
        <v>87</v>
      </c>
      <c r="AY137" s="256" t="s">
        <v>124</v>
      </c>
    </row>
    <row r="138" s="2" customFormat="1" ht="16.5" customHeight="1">
      <c r="A138" s="39"/>
      <c r="B138" s="40"/>
      <c r="C138" s="264" t="s">
        <v>89</v>
      </c>
      <c r="D138" s="264" t="s">
        <v>222</v>
      </c>
      <c r="E138" s="265" t="s">
        <v>223</v>
      </c>
      <c r="F138" s="266" t="s">
        <v>224</v>
      </c>
      <c r="G138" s="267" t="s">
        <v>225</v>
      </c>
      <c r="H138" s="268">
        <v>5.9400000000000004</v>
      </c>
      <c r="I138" s="269"/>
      <c r="J138" s="270">
        <f>ROUND(I138*H138,2)</f>
        <v>0</v>
      </c>
      <c r="K138" s="271"/>
      <c r="L138" s="272"/>
      <c r="M138" s="273" t="s">
        <v>1</v>
      </c>
      <c r="N138" s="274" t="s">
        <v>44</v>
      </c>
      <c r="O138" s="92"/>
      <c r="P138" s="230">
        <f>O138*H138</f>
        <v>0</v>
      </c>
      <c r="Q138" s="230">
        <v>0.001</v>
      </c>
      <c r="R138" s="230">
        <f>Q138*H138</f>
        <v>0.0059400000000000008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161</v>
      </c>
      <c r="AT138" s="232" t="s">
        <v>222</v>
      </c>
      <c r="AU138" s="232" t="s">
        <v>89</v>
      </c>
      <c r="AY138" s="18" t="s">
        <v>124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87</v>
      </c>
      <c r="BK138" s="233">
        <f>ROUND(I138*H138,2)</f>
        <v>0</v>
      </c>
      <c r="BL138" s="18" t="s">
        <v>135</v>
      </c>
      <c r="BM138" s="232" t="s">
        <v>226</v>
      </c>
    </row>
    <row r="139" s="13" customFormat="1">
      <c r="A139" s="13"/>
      <c r="B139" s="234"/>
      <c r="C139" s="235"/>
      <c r="D139" s="236" t="s">
        <v>133</v>
      </c>
      <c r="E139" s="237" t="s">
        <v>1</v>
      </c>
      <c r="F139" s="238" t="s">
        <v>227</v>
      </c>
      <c r="G139" s="235"/>
      <c r="H139" s="239">
        <v>5.9400000000000004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133</v>
      </c>
      <c r="AU139" s="245" t="s">
        <v>89</v>
      </c>
      <c r="AV139" s="13" t="s">
        <v>89</v>
      </c>
      <c r="AW139" s="13" t="s">
        <v>35</v>
      </c>
      <c r="AX139" s="13" t="s">
        <v>79</v>
      </c>
      <c r="AY139" s="245" t="s">
        <v>124</v>
      </c>
    </row>
    <row r="140" s="14" customFormat="1">
      <c r="A140" s="14"/>
      <c r="B140" s="246"/>
      <c r="C140" s="247"/>
      <c r="D140" s="236" t="s">
        <v>133</v>
      </c>
      <c r="E140" s="248" t="s">
        <v>1</v>
      </c>
      <c r="F140" s="249" t="s">
        <v>134</v>
      </c>
      <c r="G140" s="247"/>
      <c r="H140" s="250">
        <v>5.9400000000000004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133</v>
      </c>
      <c r="AU140" s="256" t="s">
        <v>89</v>
      </c>
      <c r="AV140" s="14" t="s">
        <v>135</v>
      </c>
      <c r="AW140" s="14" t="s">
        <v>35</v>
      </c>
      <c r="AX140" s="14" t="s">
        <v>87</v>
      </c>
      <c r="AY140" s="256" t="s">
        <v>124</v>
      </c>
    </row>
    <row r="141" s="2" customFormat="1" ht="24.15" customHeight="1">
      <c r="A141" s="39"/>
      <c r="B141" s="40"/>
      <c r="C141" s="220" t="s">
        <v>141</v>
      </c>
      <c r="D141" s="220" t="s">
        <v>127</v>
      </c>
      <c r="E141" s="221" t="s">
        <v>228</v>
      </c>
      <c r="F141" s="222" t="s">
        <v>229</v>
      </c>
      <c r="G141" s="223" t="s">
        <v>219</v>
      </c>
      <c r="H141" s="224">
        <v>180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44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135</v>
      </c>
      <c r="AT141" s="232" t="s">
        <v>127</v>
      </c>
      <c r="AU141" s="232" t="s">
        <v>89</v>
      </c>
      <c r="AY141" s="18" t="s">
        <v>124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87</v>
      </c>
      <c r="BK141" s="233">
        <f>ROUND(I141*H141,2)</f>
        <v>0</v>
      </c>
      <c r="BL141" s="18" t="s">
        <v>135</v>
      </c>
      <c r="BM141" s="232" t="s">
        <v>230</v>
      </c>
    </row>
    <row r="142" s="13" customFormat="1">
      <c r="A142" s="13"/>
      <c r="B142" s="234"/>
      <c r="C142" s="235"/>
      <c r="D142" s="236" t="s">
        <v>133</v>
      </c>
      <c r="E142" s="237" t="s">
        <v>1</v>
      </c>
      <c r="F142" s="238" t="s">
        <v>221</v>
      </c>
      <c r="G142" s="235"/>
      <c r="H142" s="239">
        <v>180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133</v>
      </c>
      <c r="AU142" s="245" t="s">
        <v>89</v>
      </c>
      <c r="AV142" s="13" t="s">
        <v>89</v>
      </c>
      <c r="AW142" s="13" t="s">
        <v>35</v>
      </c>
      <c r="AX142" s="13" t="s">
        <v>79</v>
      </c>
      <c r="AY142" s="245" t="s">
        <v>124</v>
      </c>
    </row>
    <row r="143" s="14" customFormat="1">
      <c r="A143" s="14"/>
      <c r="B143" s="246"/>
      <c r="C143" s="247"/>
      <c r="D143" s="236" t="s">
        <v>133</v>
      </c>
      <c r="E143" s="248" t="s">
        <v>1</v>
      </c>
      <c r="F143" s="249" t="s">
        <v>134</v>
      </c>
      <c r="G143" s="247"/>
      <c r="H143" s="250">
        <v>180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133</v>
      </c>
      <c r="AU143" s="256" t="s">
        <v>89</v>
      </c>
      <c r="AV143" s="14" t="s">
        <v>135</v>
      </c>
      <c r="AW143" s="14" t="s">
        <v>35</v>
      </c>
      <c r="AX143" s="14" t="s">
        <v>87</v>
      </c>
      <c r="AY143" s="256" t="s">
        <v>124</v>
      </c>
    </row>
    <row r="144" s="2" customFormat="1" ht="16.5" customHeight="1">
      <c r="A144" s="39"/>
      <c r="B144" s="40"/>
      <c r="C144" s="264" t="s">
        <v>135</v>
      </c>
      <c r="D144" s="264" t="s">
        <v>222</v>
      </c>
      <c r="E144" s="265" t="s">
        <v>231</v>
      </c>
      <c r="F144" s="266" t="s">
        <v>232</v>
      </c>
      <c r="G144" s="267" t="s">
        <v>233</v>
      </c>
      <c r="H144" s="268">
        <v>9</v>
      </c>
      <c r="I144" s="269"/>
      <c r="J144" s="270">
        <f>ROUND(I144*H144,2)</f>
        <v>0</v>
      </c>
      <c r="K144" s="271"/>
      <c r="L144" s="272"/>
      <c r="M144" s="273" t="s">
        <v>1</v>
      </c>
      <c r="N144" s="274" t="s">
        <v>44</v>
      </c>
      <c r="O144" s="92"/>
      <c r="P144" s="230">
        <f>O144*H144</f>
        <v>0</v>
      </c>
      <c r="Q144" s="230">
        <v>0.22</v>
      </c>
      <c r="R144" s="230">
        <f>Q144*H144</f>
        <v>1.98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161</v>
      </c>
      <c r="AT144" s="232" t="s">
        <v>222</v>
      </c>
      <c r="AU144" s="232" t="s">
        <v>89</v>
      </c>
      <c r="AY144" s="18" t="s">
        <v>124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87</v>
      </c>
      <c r="BK144" s="233">
        <f>ROUND(I144*H144,2)</f>
        <v>0</v>
      </c>
      <c r="BL144" s="18" t="s">
        <v>135</v>
      </c>
      <c r="BM144" s="232" t="s">
        <v>234</v>
      </c>
    </row>
    <row r="145" s="13" customFormat="1">
      <c r="A145" s="13"/>
      <c r="B145" s="234"/>
      <c r="C145" s="235"/>
      <c r="D145" s="236" t="s">
        <v>133</v>
      </c>
      <c r="E145" s="237" t="s">
        <v>1</v>
      </c>
      <c r="F145" s="238" t="s">
        <v>235</v>
      </c>
      <c r="G145" s="235"/>
      <c r="H145" s="239">
        <v>9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133</v>
      </c>
      <c r="AU145" s="245" t="s">
        <v>89</v>
      </c>
      <c r="AV145" s="13" t="s">
        <v>89</v>
      </c>
      <c r="AW145" s="13" t="s">
        <v>35</v>
      </c>
      <c r="AX145" s="13" t="s">
        <v>79</v>
      </c>
      <c r="AY145" s="245" t="s">
        <v>124</v>
      </c>
    </row>
    <row r="146" s="14" customFormat="1">
      <c r="A146" s="14"/>
      <c r="B146" s="246"/>
      <c r="C146" s="247"/>
      <c r="D146" s="236" t="s">
        <v>133</v>
      </c>
      <c r="E146" s="248" t="s">
        <v>1</v>
      </c>
      <c r="F146" s="249" t="s">
        <v>134</v>
      </c>
      <c r="G146" s="247"/>
      <c r="H146" s="250">
        <v>9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133</v>
      </c>
      <c r="AU146" s="256" t="s">
        <v>89</v>
      </c>
      <c r="AV146" s="14" t="s">
        <v>135</v>
      </c>
      <c r="AW146" s="14" t="s">
        <v>35</v>
      </c>
      <c r="AX146" s="14" t="s">
        <v>87</v>
      </c>
      <c r="AY146" s="256" t="s">
        <v>124</v>
      </c>
    </row>
    <row r="147" s="2" customFormat="1" ht="21.75" customHeight="1">
      <c r="A147" s="39"/>
      <c r="B147" s="40"/>
      <c r="C147" s="220" t="s">
        <v>123</v>
      </c>
      <c r="D147" s="220" t="s">
        <v>127</v>
      </c>
      <c r="E147" s="221" t="s">
        <v>236</v>
      </c>
      <c r="F147" s="222" t="s">
        <v>237</v>
      </c>
      <c r="G147" s="223" t="s">
        <v>233</v>
      </c>
      <c r="H147" s="224">
        <v>0.17999999999999999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44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135</v>
      </c>
      <c r="AT147" s="232" t="s">
        <v>127</v>
      </c>
      <c r="AU147" s="232" t="s">
        <v>89</v>
      </c>
      <c r="AY147" s="18" t="s">
        <v>124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87</v>
      </c>
      <c r="BK147" s="233">
        <f>ROUND(I147*H147,2)</f>
        <v>0</v>
      </c>
      <c r="BL147" s="18" t="s">
        <v>135</v>
      </c>
      <c r="BM147" s="232" t="s">
        <v>238</v>
      </c>
    </row>
    <row r="148" s="13" customFormat="1">
      <c r="A148" s="13"/>
      <c r="B148" s="234"/>
      <c r="C148" s="235"/>
      <c r="D148" s="236" t="s">
        <v>133</v>
      </c>
      <c r="E148" s="237" t="s">
        <v>1</v>
      </c>
      <c r="F148" s="238" t="s">
        <v>239</v>
      </c>
      <c r="G148" s="235"/>
      <c r="H148" s="239">
        <v>0.17999999999999999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133</v>
      </c>
      <c r="AU148" s="245" t="s">
        <v>89</v>
      </c>
      <c r="AV148" s="13" t="s">
        <v>89</v>
      </c>
      <c r="AW148" s="13" t="s">
        <v>35</v>
      </c>
      <c r="AX148" s="13" t="s">
        <v>79</v>
      </c>
      <c r="AY148" s="245" t="s">
        <v>124</v>
      </c>
    </row>
    <row r="149" s="14" customFormat="1">
      <c r="A149" s="14"/>
      <c r="B149" s="246"/>
      <c r="C149" s="247"/>
      <c r="D149" s="236" t="s">
        <v>133</v>
      </c>
      <c r="E149" s="248" t="s">
        <v>1</v>
      </c>
      <c r="F149" s="249" t="s">
        <v>134</v>
      </c>
      <c r="G149" s="247"/>
      <c r="H149" s="250">
        <v>0.17999999999999999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133</v>
      </c>
      <c r="AU149" s="256" t="s">
        <v>89</v>
      </c>
      <c r="AV149" s="14" t="s">
        <v>135</v>
      </c>
      <c r="AW149" s="14" t="s">
        <v>35</v>
      </c>
      <c r="AX149" s="14" t="s">
        <v>87</v>
      </c>
      <c r="AY149" s="256" t="s">
        <v>124</v>
      </c>
    </row>
    <row r="150" s="2" customFormat="1" ht="16.5" customHeight="1">
      <c r="A150" s="39"/>
      <c r="B150" s="40"/>
      <c r="C150" s="264" t="s">
        <v>151</v>
      </c>
      <c r="D150" s="264" t="s">
        <v>222</v>
      </c>
      <c r="E150" s="265" t="s">
        <v>240</v>
      </c>
      <c r="F150" s="266" t="s">
        <v>241</v>
      </c>
      <c r="G150" s="267" t="s">
        <v>225</v>
      </c>
      <c r="H150" s="268">
        <v>3.6000000000000001</v>
      </c>
      <c r="I150" s="269"/>
      <c r="J150" s="270">
        <f>ROUND(I150*H150,2)</f>
        <v>0</v>
      </c>
      <c r="K150" s="271"/>
      <c r="L150" s="272"/>
      <c r="M150" s="273" t="s">
        <v>1</v>
      </c>
      <c r="N150" s="274" t="s">
        <v>44</v>
      </c>
      <c r="O150" s="92"/>
      <c r="P150" s="230">
        <f>O150*H150</f>
        <v>0</v>
      </c>
      <c r="Q150" s="230">
        <v>0.001</v>
      </c>
      <c r="R150" s="230">
        <f>Q150*H150</f>
        <v>0.0036000000000000003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161</v>
      </c>
      <c r="AT150" s="232" t="s">
        <v>222</v>
      </c>
      <c r="AU150" s="232" t="s">
        <v>89</v>
      </c>
      <c r="AY150" s="18" t="s">
        <v>124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87</v>
      </c>
      <c r="BK150" s="233">
        <f>ROUND(I150*H150,2)</f>
        <v>0</v>
      </c>
      <c r="BL150" s="18" t="s">
        <v>135</v>
      </c>
      <c r="BM150" s="232" t="s">
        <v>242</v>
      </c>
    </row>
    <row r="151" s="13" customFormat="1">
      <c r="A151" s="13"/>
      <c r="B151" s="234"/>
      <c r="C151" s="235"/>
      <c r="D151" s="236" t="s">
        <v>133</v>
      </c>
      <c r="E151" s="237" t="s">
        <v>1</v>
      </c>
      <c r="F151" s="238" t="s">
        <v>243</v>
      </c>
      <c r="G151" s="235"/>
      <c r="H151" s="239">
        <v>3.6000000000000001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133</v>
      </c>
      <c r="AU151" s="245" t="s">
        <v>89</v>
      </c>
      <c r="AV151" s="13" t="s">
        <v>89</v>
      </c>
      <c r="AW151" s="13" t="s">
        <v>35</v>
      </c>
      <c r="AX151" s="13" t="s">
        <v>79</v>
      </c>
      <c r="AY151" s="245" t="s">
        <v>124</v>
      </c>
    </row>
    <row r="152" s="14" customFormat="1">
      <c r="A152" s="14"/>
      <c r="B152" s="246"/>
      <c r="C152" s="247"/>
      <c r="D152" s="236" t="s">
        <v>133</v>
      </c>
      <c r="E152" s="248" t="s">
        <v>1</v>
      </c>
      <c r="F152" s="249" t="s">
        <v>134</v>
      </c>
      <c r="G152" s="247"/>
      <c r="H152" s="250">
        <v>3.6000000000000001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133</v>
      </c>
      <c r="AU152" s="256" t="s">
        <v>89</v>
      </c>
      <c r="AV152" s="14" t="s">
        <v>135</v>
      </c>
      <c r="AW152" s="14" t="s">
        <v>35</v>
      </c>
      <c r="AX152" s="14" t="s">
        <v>87</v>
      </c>
      <c r="AY152" s="256" t="s">
        <v>124</v>
      </c>
    </row>
    <row r="153" s="2" customFormat="1" ht="21.75" customHeight="1">
      <c r="A153" s="39"/>
      <c r="B153" s="40"/>
      <c r="C153" s="220" t="s">
        <v>155</v>
      </c>
      <c r="D153" s="220" t="s">
        <v>127</v>
      </c>
      <c r="E153" s="221" t="s">
        <v>244</v>
      </c>
      <c r="F153" s="222" t="s">
        <v>245</v>
      </c>
      <c r="G153" s="223" t="s">
        <v>219</v>
      </c>
      <c r="H153" s="224">
        <v>180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44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135</v>
      </c>
      <c r="AT153" s="232" t="s">
        <v>127</v>
      </c>
      <c r="AU153" s="232" t="s">
        <v>89</v>
      </c>
      <c r="AY153" s="18" t="s">
        <v>124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87</v>
      </c>
      <c r="BK153" s="233">
        <f>ROUND(I153*H153,2)</f>
        <v>0</v>
      </c>
      <c r="BL153" s="18" t="s">
        <v>135</v>
      </c>
      <c r="BM153" s="232" t="s">
        <v>246</v>
      </c>
    </row>
    <row r="154" s="13" customFormat="1">
      <c r="A154" s="13"/>
      <c r="B154" s="234"/>
      <c r="C154" s="235"/>
      <c r="D154" s="236" t="s">
        <v>133</v>
      </c>
      <c r="E154" s="237" t="s">
        <v>1</v>
      </c>
      <c r="F154" s="238" t="s">
        <v>221</v>
      </c>
      <c r="G154" s="235"/>
      <c r="H154" s="239">
        <v>180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133</v>
      </c>
      <c r="AU154" s="245" t="s">
        <v>89</v>
      </c>
      <c r="AV154" s="13" t="s">
        <v>89</v>
      </c>
      <c r="AW154" s="13" t="s">
        <v>35</v>
      </c>
      <c r="AX154" s="13" t="s">
        <v>79</v>
      </c>
      <c r="AY154" s="245" t="s">
        <v>124</v>
      </c>
    </row>
    <row r="155" s="14" customFormat="1">
      <c r="A155" s="14"/>
      <c r="B155" s="246"/>
      <c r="C155" s="247"/>
      <c r="D155" s="236" t="s">
        <v>133</v>
      </c>
      <c r="E155" s="248" t="s">
        <v>1</v>
      </c>
      <c r="F155" s="249" t="s">
        <v>134</v>
      </c>
      <c r="G155" s="247"/>
      <c r="H155" s="250">
        <v>180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133</v>
      </c>
      <c r="AU155" s="256" t="s">
        <v>89</v>
      </c>
      <c r="AV155" s="14" t="s">
        <v>135</v>
      </c>
      <c r="AW155" s="14" t="s">
        <v>35</v>
      </c>
      <c r="AX155" s="14" t="s">
        <v>87</v>
      </c>
      <c r="AY155" s="256" t="s">
        <v>124</v>
      </c>
    </row>
    <row r="156" s="2" customFormat="1" ht="16.5" customHeight="1">
      <c r="A156" s="39"/>
      <c r="B156" s="40"/>
      <c r="C156" s="220" t="s">
        <v>161</v>
      </c>
      <c r="D156" s="220" t="s">
        <v>127</v>
      </c>
      <c r="E156" s="221" t="s">
        <v>247</v>
      </c>
      <c r="F156" s="222" t="s">
        <v>248</v>
      </c>
      <c r="G156" s="223" t="s">
        <v>233</v>
      </c>
      <c r="H156" s="224">
        <v>3.6000000000000001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44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135</v>
      </c>
      <c r="AT156" s="232" t="s">
        <v>127</v>
      </c>
      <c r="AU156" s="232" t="s">
        <v>89</v>
      </c>
      <c r="AY156" s="18" t="s">
        <v>124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87</v>
      </c>
      <c r="BK156" s="233">
        <f>ROUND(I156*H156,2)</f>
        <v>0</v>
      </c>
      <c r="BL156" s="18" t="s">
        <v>135</v>
      </c>
      <c r="BM156" s="232" t="s">
        <v>249</v>
      </c>
    </row>
    <row r="157" s="13" customFormat="1">
      <c r="A157" s="13"/>
      <c r="B157" s="234"/>
      <c r="C157" s="235"/>
      <c r="D157" s="236" t="s">
        <v>133</v>
      </c>
      <c r="E157" s="237" t="s">
        <v>1</v>
      </c>
      <c r="F157" s="238" t="s">
        <v>250</v>
      </c>
      <c r="G157" s="235"/>
      <c r="H157" s="239">
        <v>3.6000000000000001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133</v>
      </c>
      <c r="AU157" s="245" t="s">
        <v>89</v>
      </c>
      <c r="AV157" s="13" t="s">
        <v>89</v>
      </c>
      <c r="AW157" s="13" t="s">
        <v>35</v>
      </c>
      <c r="AX157" s="13" t="s">
        <v>79</v>
      </c>
      <c r="AY157" s="245" t="s">
        <v>124</v>
      </c>
    </row>
    <row r="158" s="14" customFormat="1">
      <c r="A158" s="14"/>
      <c r="B158" s="246"/>
      <c r="C158" s="247"/>
      <c r="D158" s="236" t="s">
        <v>133</v>
      </c>
      <c r="E158" s="248" t="s">
        <v>1</v>
      </c>
      <c r="F158" s="249" t="s">
        <v>134</v>
      </c>
      <c r="G158" s="247"/>
      <c r="H158" s="250">
        <v>3.6000000000000001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133</v>
      </c>
      <c r="AU158" s="256" t="s">
        <v>89</v>
      </c>
      <c r="AV158" s="14" t="s">
        <v>135</v>
      </c>
      <c r="AW158" s="14" t="s">
        <v>35</v>
      </c>
      <c r="AX158" s="14" t="s">
        <v>87</v>
      </c>
      <c r="AY158" s="256" t="s">
        <v>124</v>
      </c>
    </row>
    <row r="159" s="12" customFormat="1" ht="22.8" customHeight="1">
      <c r="A159" s="12"/>
      <c r="B159" s="204"/>
      <c r="C159" s="205"/>
      <c r="D159" s="206" t="s">
        <v>78</v>
      </c>
      <c r="E159" s="218" t="s">
        <v>151</v>
      </c>
      <c r="F159" s="218" t="s">
        <v>251</v>
      </c>
      <c r="G159" s="205"/>
      <c r="H159" s="205"/>
      <c r="I159" s="208"/>
      <c r="J159" s="219">
        <f>BK159</f>
        <v>0</v>
      </c>
      <c r="K159" s="205"/>
      <c r="L159" s="210"/>
      <c r="M159" s="211"/>
      <c r="N159" s="212"/>
      <c r="O159" s="212"/>
      <c r="P159" s="213">
        <f>SUM(P160:P166)</f>
        <v>0</v>
      </c>
      <c r="Q159" s="212"/>
      <c r="R159" s="213">
        <f>SUM(R160:R166)</f>
        <v>30.261105000000001</v>
      </c>
      <c r="S159" s="212"/>
      <c r="T159" s="214">
        <f>SUM(T160:T166)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5" t="s">
        <v>87</v>
      </c>
      <c r="AT159" s="216" t="s">
        <v>78</v>
      </c>
      <c r="AU159" s="216" t="s">
        <v>87</v>
      </c>
      <c r="AY159" s="215" t="s">
        <v>124</v>
      </c>
      <c r="BK159" s="217">
        <f>SUM(BK160:BK166)</f>
        <v>0</v>
      </c>
    </row>
    <row r="160" s="2" customFormat="1" ht="24.15" customHeight="1">
      <c r="A160" s="39"/>
      <c r="B160" s="40"/>
      <c r="C160" s="220" t="s">
        <v>164</v>
      </c>
      <c r="D160" s="220" t="s">
        <v>127</v>
      </c>
      <c r="E160" s="221" t="s">
        <v>252</v>
      </c>
      <c r="F160" s="222" t="s">
        <v>253</v>
      </c>
      <c r="G160" s="223" t="s">
        <v>219</v>
      </c>
      <c r="H160" s="224">
        <v>104.55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44</v>
      </c>
      <c r="O160" s="92"/>
      <c r="P160" s="230">
        <f>O160*H160</f>
        <v>0</v>
      </c>
      <c r="Q160" s="230">
        <v>0.023099999999999999</v>
      </c>
      <c r="R160" s="230">
        <f>Q160*H160</f>
        <v>2.4151049999999996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135</v>
      </c>
      <c r="AT160" s="232" t="s">
        <v>127</v>
      </c>
      <c r="AU160" s="232" t="s">
        <v>89</v>
      </c>
      <c r="AY160" s="18" t="s">
        <v>124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87</v>
      </c>
      <c r="BK160" s="233">
        <f>ROUND(I160*H160,2)</f>
        <v>0</v>
      </c>
      <c r="BL160" s="18" t="s">
        <v>135</v>
      </c>
      <c r="BM160" s="232" t="s">
        <v>254</v>
      </c>
    </row>
    <row r="161" s="15" customFormat="1">
      <c r="A161" s="15"/>
      <c r="B161" s="275"/>
      <c r="C161" s="276"/>
      <c r="D161" s="236" t="s">
        <v>133</v>
      </c>
      <c r="E161" s="277" t="s">
        <v>1</v>
      </c>
      <c r="F161" s="278" t="s">
        <v>255</v>
      </c>
      <c r="G161" s="276"/>
      <c r="H161" s="277" t="s">
        <v>1</v>
      </c>
      <c r="I161" s="279"/>
      <c r="J161" s="276"/>
      <c r="K161" s="276"/>
      <c r="L161" s="280"/>
      <c r="M161" s="281"/>
      <c r="N161" s="282"/>
      <c r="O161" s="282"/>
      <c r="P161" s="282"/>
      <c r="Q161" s="282"/>
      <c r="R161" s="282"/>
      <c r="S161" s="282"/>
      <c r="T161" s="28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4" t="s">
        <v>133</v>
      </c>
      <c r="AU161" s="284" t="s">
        <v>89</v>
      </c>
      <c r="AV161" s="15" t="s">
        <v>87</v>
      </c>
      <c r="AW161" s="15" t="s">
        <v>35</v>
      </c>
      <c r="AX161" s="15" t="s">
        <v>79</v>
      </c>
      <c r="AY161" s="284" t="s">
        <v>124</v>
      </c>
    </row>
    <row r="162" s="13" customFormat="1">
      <c r="A162" s="13"/>
      <c r="B162" s="234"/>
      <c r="C162" s="235"/>
      <c r="D162" s="236" t="s">
        <v>133</v>
      </c>
      <c r="E162" s="237" t="s">
        <v>1</v>
      </c>
      <c r="F162" s="238" t="s">
        <v>256</v>
      </c>
      <c r="G162" s="235"/>
      <c r="H162" s="239">
        <v>104.55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133</v>
      </c>
      <c r="AU162" s="245" t="s">
        <v>89</v>
      </c>
      <c r="AV162" s="13" t="s">
        <v>89</v>
      </c>
      <c r="AW162" s="13" t="s">
        <v>35</v>
      </c>
      <c r="AX162" s="13" t="s">
        <v>79</v>
      </c>
      <c r="AY162" s="245" t="s">
        <v>124</v>
      </c>
    </row>
    <row r="163" s="14" customFormat="1">
      <c r="A163" s="14"/>
      <c r="B163" s="246"/>
      <c r="C163" s="247"/>
      <c r="D163" s="236" t="s">
        <v>133</v>
      </c>
      <c r="E163" s="248" t="s">
        <v>1</v>
      </c>
      <c r="F163" s="249" t="s">
        <v>134</v>
      </c>
      <c r="G163" s="247"/>
      <c r="H163" s="250">
        <v>104.55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133</v>
      </c>
      <c r="AU163" s="256" t="s">
        <v>89</v>
      </c>
      <c r="AV163" s="14" t="s">
        <v>135</v>
      </c>
      <c r="AW163" s="14" t="s">
        <v>35</v>
      </c>
      <c r="AX163" s="14" t="s">
        <v>87</v>
      </c>
      <c r="AY163" s="256" t="s">
        <v>124</v>
      </c>
    </row>
    <row r="164" s="2" customFormat="1" ht="24.15" customHeight="1">
      <c r="A164" s="39"/>
      <c r="B164" s="40"/>
      <c r="C164" s="220" t="s">
        <v>168</v>
      </c>
      <c r="D164" s="220" t="s">
        <v>127</v>
      </c>
      <c r="E164" s="221" t="s">
        <v>257</v>
      </c>
      <c r="F164" s="222" t="s">
        <v>258</v>
      </c>
      <c r="G164" s="223" t="s">
        <v>219</v>
      </c>
      <c r="H164" s="224">
        <v>663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44</v>
      </c>
      <c r="O164" s="92"/>
      <c r="P164" s="230">
        <f>O164*H164</f>
        <v>0</v>
      </c>
      <c r="Q164" s="230">
        <v>0.042000000000000003</v>
      </c>
      <c r="R164" s="230">
        <f>Q164*H164</f>
        <v>27.846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135</v>
      </c>
      <c r="AT164" s="232" t="s">
        <v>127</v>
      </c>
      <c r="AU164" s="232" t="s">
        <v>89</v>
      </c>
      <c r="AY164" s="18" t="s">
        <v>124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87</v>
      </c>
      <c r="BK164" s="233">
        <f>ROUND(I164*H164,2)</f>
        <v>0</v>
      </c>
      <c r="BL164" s="18" t="s">
        <v>135</v>
      </c>
      <c r="BM164" s="232" t="s">
        <v>259</v>
      </c>
    </row>
    <row r="165" s="13" customFormat="1">
      <c r="A165" s="13"/>
      <c r="B165" s="234"/>
      <c r="C165" s="235"/>
      <c r="D165" s="236" t="s">
        <v>133</v>
      </c>
      <c r="E165" s="237" t="s">
        <v>1</v>
      </c>
      <c r="F165" s="238" t="s">
        <v>260</v>
      </c>
      <c r="G165" s="235"/>
      <c r="H165" s="239">
        <v>663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133</v>
      </c>
      <c r="AU165" s="245" t="s">
        <v>89</v>
      </c>
      <c r="AV165" s="13" t="s">
        <v>89</v>
      </c>
      <c r="AW165" s="13" t="s">
        <v>35</v>
      </c>
      <c r="AX165" s="13" t="s">
        <v>79</v>
      </c>
      <c r="AY165" s="245" t="s">
        <v>124</v>
      </c>
    </row>
    <row r="166" s="14" customFormat="1">
      <c r="A166" s="14"/>
      <c r="B166" s="246"/>
      <c r="C166" s="247"/>
      <c r="D166" s="236" t="s">
        <v>133</v>
      </c>
      <c r="E166" s="248" t="s">
        <v>1</v>
      </c>
      <c r="F166" s="249" t="s">
        <v>134</v>
      </c>
      <c r="G166" s="247"/>
      <c r="H166" s="250">
        <v>663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133</v>
      </c>
      <c r="AU166" s="256" t="s">
        <v>89</v>
      </c>
      <c r="AV166" s="14" t="s">
        <v>135</v>
      </c>
      <c r="AW166" s="14" t="s">
        <v>35</v>
      </c>
      <c r="AX166" s="14" t="s">
        <v>87</v>
      </c>
      <c r="AY166" s="256" t="s">
        <v>124</v>
      </c>
    </row>
    <row r="167" s="12" customFormat="1" ht="22.8" customHeight="1">
      <c r="A167" s="12"/>
      <c r="B167" s="204"/>
      <c r="C167" s="205"/>
      <c r="D167" s="206" t="s">
        <v>78</v>
      </c>
      <c r="E167" s="218" t="s">
        <v>164</v>
      </c>
      <c r="F167" s="218" t="s">
        <v>261</v>
      </c>
      <c r="G167" s="205"/>
      <c r="H167" s="205"/>
      <c r="I167" s="208"/>
      <c r="J167" s="219">
        <f>BK167</f>
        <v>0</v>
      </c>
      <c r="K167" s="205"/>
      <c r="L167" s="210"/>
      <c r="M167" s="211"/>
      <c r="N167" s="212"/>
      <c r="O167" s="212"/>
      <c r="P167" s="213">
        <f>SUM(P168:P176)</f>
        <v>0</v>
      </c>
      <c r="Q167" s="212"/>
      <c r="R167" s="213">
        <f>SUM(R168:R176)</f>
        <v>0.29659999999999997</v>
      </c>
      <c r="S167" s="212"/>
      <c r="T167" s="214">
        <f>SUM(T168:T176)</f>
        <v>0.19759999999999997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5" t="s">
        <v>87</v>
      </c>
      <c r="AT167" s="216" t="s">
        <v>78</v>
      </c>
      <c r="AU167" s="216" t="s">
        <v>87</v>
      </c>
      <c r="AY167" s="215" t="s">
        <v>124</v>
      </c>
      <c r="BK167" s="217">
        <f>SUM(BK168:BK176)</f>
        <v>0</v>
      </c>
    </row>
    <row r="168" s="2" customFormat="1" ht="16.5" customHeight="1">
      <c r="A168" s="39"/>
      <c r="B168" s="40"/>
      <c r="C168" s="220" t="s">
        <v>172</v>
      </c>
      <c r="D168" s="220" t="s">
        <v>127</v>
      </c>
      <c r="E168" s="221" t="s">
        <v>262</v>
      </c>
      <c r="F168" s="222" t="s">
        <v>263</v>
      </c>
      <c r="G168" s="223" t="s">
        <v>130</v>
      </c>
      <c r="H168" s="224">
        <v>4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44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135</v>
      </c>
      <c r="AT168" s="232" t="s">
        <v>127</v>
      </c>
      <c r="AU168" s="232" t="s">
        <v>89</v>
      </c>
      <c r="AY168" s="18" t="s">
        <v>124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87</v>
      </c>
      <c r="BK168" s="233">
        <f>ROUND(I168*H168,2)</f>
        <v>0</v>
      </c>
      <c r="BL168" s="18" t="s">
        <v>135</v>
      </c>
      <c r="BM168" s="232" t="s">
        <v>264</v>
      </c>
    </row>
    <row r="169" s="13" customFormat="1">
      <c r="A169" s="13"/>
      <c r="B169" s="234"/>
      <c r="C169" s="235"/>
      <c r="D169" s="236" t="s">
        <v>133</v>
      </c>
      <c r="E169" s="237" t="s">
        <v>1</v>
      </c>
      <c r="F169" s="238" t="s">
        <v>135</v>
      </c>
      <c r="G169" s="235"/>
      <c r="H169" s="239">
        <v>4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133</v>
      </c>
      <c r="AU169" s="245" t="s">
        <v>89</v>
      </c>
      <c r="AV169" s="13" t="s">
        <v>89</v>
      </c>
      <c r="AW169" s="13" t="s">
        <v>35</v>
      </c>
      <c r="AX169" s="13" t="s">
        <v>79</v>
      </c>
      <c r="AY169" s="245" t="s">
        <v>124</v>
      </c>
    </row>
    <row r="170" s="14" customFormat="1">
      <c r="A170" s="14"/>
      <c r="B170" s="246"/>
      <c r="C170" s="247"/>
      <c r="D170" s="236" t="s">
        <v>133</v>
      </c>
      <c r="E170" s="248" t="s">
        <v>1</v>
      </c>
      <c r="F170" s="249" t="s">
        <v>134</v>
      </c>
      <c r="G170" s="247"/>
      <c r="H170" s="250">
        <v>4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133</v>
      </c>
      <c r="AU170" s="256" t="s">
        <v>89</v>
      </c>
      <c r="AV170" s="14" t="s">
        <v>135</v>
      </c>
      <c r="AW170" s="14" t="s">
        <v>35</v>
      </c>
      <c r="AX170" s="14" t="s">
        <v>87</v>
      </c>
      <c r="AY170" s="256" t="s">
        <v>124</v>
      </c>
    </row>
    <row r="171" s="2" customFormat="1" ht="16.5" customHeight="1">
      <c r="A171" s="39"/>
      <c r="B171" s="40"/>
      <c r="C171" s="220" t="s">
        <v>8</v>
      </c>
      <c r="D171" s="220" t="s">
        <v>127</v>
      </c>
      <c r="E171" s="221" t="s">
        <v>265</v>
      </c>
      <c r="F171" s="222" t="s">
        <v>266</v>
      </c>
      <c r="G171" s="223" t="s">
        <v>219</v>
      </c>
      <c r="H171" s="224">
        <v>760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44</v>
      </c>
      <c r="O171" s="92"/>
      <c r="P171" s="230">
        <f>O171*H171</f>
        <v>0</v>
      </c>
      <c r="Q171" s="230">
        <v>0.00025999999999999998</v>
      </c>
      <c r="R171" s="230">
        <f>Q171*H171</f>
        <v>0.19759999999999997</v>
      </c>
      <c r="S171" s="230">
        <v>0.00025999999999999998</v>
      </c>
      <c r="T171" s="231">
        <f>S171*H171</f>
        <v>0.19759999999999997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267</v>
      </c>
      <c r="AT171" s="232" t="s">
        <v>127</v>
      </c>
      <c r="AU171" s="232" t="s">
        <v>89</v>
      </c>
      <c r="AY171" s="18" t="s">
        <v>124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87</v>
      </c>
      <c r="BK171" s="233">
        <f>ROUND(I171*H171,2)</f>
        <v>0</v>
      </c>
      <c r="BL171" s="18" t="s">
        <v>267</v>
      </c>
      <c r="BM171" s="232" t="s">
        <v>268</v>
      </c>
    </row>
    <row r="172" s="13" customFormat="1">
      <c r="A172" s="13"/>
      <c r="B172" s="234"/>
      <c r="C172" s="235"/>
      <c r="D172" s="236" t="s">
        <v>133</v>
      </c>
      <c r="E172" s="237" t="s">
        <v>1</v>
      </c>
      <c r="F172" s="238" t="s">
        <v>269</v>
      </c>
      <c r="G172" s="235"/>
      <c r="H172" s="239">
        <v>760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133</v>
      </c>
      <c r="AU172" s="245" t="s">
        <v>89</v>
      </c>
      <c r="AV172" s="13" t="s">
        <v>89</v>
      </c>
      <c r="AW172" s="13" t="s">
        <v>35</v>
      </c>
      <c r="AX172" s="13" t="s">
        <v>79</v>
      </c>
      <c r="AY172" s="245" t="s">
        <v>124</v>
      </c>
    </row>
    <row r="173" s="14" customFormat="1">
      <c r="A173" s="14"/>
      <c r="B173" s="246"/>
      <c r="C173" s="247"/>
      <c r="D173" s="236" t="s">
        <v>133</v>
      </c>
      <c r="E173" s="248" t="s">
        <v>1</v>
      </c>
      <c r="F173" s="249" t="s">
        <v>134</v>
      </c>
      <c r="G173" s="247"/>
      <c r="H173" s="250">
        <v>760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133</v>
      </c>
      <c r="AU173" s="256" t="s">
        <v>89</v>
      </c>
      <c r="AV173" s="14" t="s">
        <v>135</v>
      </c>
      <c r="AW173" s="14" t="s">
        <v>35</v>
      </c>
      <c r="AX173" s="14" t="s">
        <v>87</v>
      </c>
      <c r="AY173" s="256" t="s">
        <v>124</v>
      </c>
    </row>
    <row r="174" s="2" customFormat="1" ht="24.15" customHeight="1">
      <c r="A174" s="39"/>
      <c r="B174" s="40"/>
      <c r="C174" s="220" t="s">
        <v>184</v>
      </c>
      <c r="D174" s="220" t="s">
        <v>127</v>
      </c>
      <c r="E174" s="221" t="s">
        <v>270</v>
      </c>
      <c r="F174" s="222" t="s">
        <v>271</v>
      </c>
      <c r="G174" s="223" t="s">
        <v>272</v>
      </c>
      <c r="H174" s="224">
        <v>3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44</v>
      </c>
      <c r="O174" s="92"/>
      <c r="P174" s="230">
        <f>O174*H174</f>
        <v>0</v>
      </c>
      <c r="Q174" s="230">
        <v>0.033000000000000002</v>
      </c>
      <c r="R174" s="230">
        <f>Q174*H174</f>
        <v>0.099000000000000005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135</v>
      </c>
      <c r="AT174" s="232" t="s">
        <v>127</v>
      </c>
      <c r="AU174" s="232" t="s">
        <v>89</v>
      </c>
      <c r="AY174" s="18" t="s">
        <v>124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87</v>
      </c>
      <c r="BK174" s="233">
        <f>ROUND(I174*H174,2)</f>
        <v>0</v>
      </c>
      <c r="BL174" s="18" t="s">
        <v>135</v>
      </c>
      <c r="BM174" s="232" t="s">
        <v>273</v>
      </c>
    </row>
    <row r="175" s="13" customFormat="1">
      <c r="A175" s="13"/>
      <c r="B175" s="234"/>
      <c r="C175" s="235"/>
      <c r="D175" s="236" t="s">
        <v>133</v>
      </c>
      <c r="E175" s="237" t="s">
        <v>1</v>
      </c>
      <c r="F175" s="238" t="s">
        <v>274</v>
      </c>
      <c r="G175" s="235"/>
      <c r="H175" s="239">
        <v>3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133</v>
      </c>
      <c r="AU175" s="245" t="s">
        <v>89</v>
      </c>
      <c r="AV175" s="13" t="s">
        <v>89</v>
      </c>
      <c r="AW175" s="13" t="s">
        <v>35</v>
      </c>
      <c r="AX175" s="13" t="s">
        <v>79</v>
      </c>
      <c r="AY175" s="245" t="s">
        <v>124</v>
      </c>
    </row>
    <row r="176" s="14" customFormat="1">
      <c r="A176" s="14"/>
      <c r="B176" s="246"/>
      <c r="C176" s="247"/>
      <c r="D176" s="236" t="s">
        <v>133</v>
      </c>
      <c r="E176" s="248" t="s">
        <v>1</v>
      </c>
      <c r="F176" s="249" t="s">
        <v>134</v>
      </c>
      <c r="G176" s="247"/>
      <c r="H176" s="250">
        <v>3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133</v>
      </c>
      <c r="AU176" s="256" t="s">
        <v>89</v>
      </c>
      <c r="AV176" s="14" t="s">
        <v>135</v>
      </c>
      <c r="AW176" s="14" t="s">
        <v>35</v>
      </c>
      <c r="AX176" s="14" t="s">
        <v>87</v>
      </c>
      <c r="AY176" s="256" t="s">
        <v>124</v>
      </c>
    </row>
    <row r="177" s="12" customFormat="1" ht="22.8" customHeight="1">
      <c r="A177" s="12"/>
      <c r="B177" s="204"/>
      <c r="C177" s="205"/>
      <c r="D177" s="206" t="s">
        <v>78</v>
      </c>
      <c r="E177" s="218" t="s">
        <v>275</v>
      </c>
      <c r="F177" s="218" t="s">
        <v>276</v>
      </c>
      <c r="G177" s="205"/>
      <c r="H177" s="205"/>
      <c r="I177" s="208"/>
      <c r="J177" s="219">
        <f>BK177</f>
        <v>0</v>
      </c>
      <c r="K177" s="205"/>
      <c r="L177" s="210"/>
      <c r="M177" s="211"/>
      <c r="N177" s="212"/>
      <c r="O177" s="212"/>
      <c r="P177" s="213">
        <f>SUM(P178:P196)</f>
        <v>0</v>
      </c>
      <c r="Q177" s="212"/>
      <c r="R177" s="213">
        <f>SUM(R178:R196)</f>
        <v>0</v>
      </c>
      <c r="S177" s="212"/>
      <c r="T177" s="214">
        <f>SUM(T178:T196)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5" t="s">
        <v>87</v>
      </c>
      <c r="AT177" s="216" t="s">
        <v>78</v>
      </c>
      <c r="AU177" s="216" t="s">
        <v>87</v>
      </c>
      <c r="AY177" s="215" t="s">
        <v>124</v>
      </c>
      <c r="BK177" s="217">
        <f>SUM(BK178:BK196)</f>
        <v>0</v>
      </c>
    </row>
    <row r="178" s="2" customFormat="1" ht="24.15" customHeight="1">
      <c r="A178" s="39"/>
      <c r="B178" s="40"/>
      <c r="C178" s="220" t="s">
        <v>189</v>
      </c>
      <c r="D178" s="220" t="s">
        <v>127</v>
      </c>
      <c r="E178" s="221" t="s">
        <v>277</v>
      </c>
      <c r="F178" s="222" t="s">
        <v>278</v>
      </c>
      <c r="G178" s="223" t="s">
        <v>279</v>
      </c>
      <c r="H178" s="224">
        <v>26.061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44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135</v>
      </c>
      <c r="AT178" s="232" t="s">
        <v>127</v>
      </c>
      <c r="AU178" s="232" t="s">
        <v>89</v>
      </c>
      <c r="AY178" s="18" t="s">
        <v>124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87</v>
      </c>
      <c r="BK178" s="233">
        <f>ROUND(I178*H178,2)</f>
        <v>0</v>
      </c>
      <c r="BL178" s="18" t="s">
        <v>135</v>
      </c>
      <c r="BM178" s="232" t="s">
        <v>280</v>
      </c>
    </row>
    <row r="179" s="2" customFormat="1" ht="24.15" customHeight="1">
      <c r="A179" s="39"/>
      <c r="B179" s="40"/>
      <c r="C179" s="220" t="s">
        <v>192</v>
      </c>
      <c r="D179" s="220" t="s">
        <v>127</v>
      </c>
      <c r="E179" s="221" t="s">
        <v>281</v>
      </c>
      <c r="F179" s="222" t="s">
        <v>282</v>
      </c>
      <c r="G179" s="223" t="s">
        <v>279</v>
      </c>
      <c r="H179" s="224">
        <v>26.061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44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135</v>
      </c>
      <c r="AT179" s="232" t="s">
        <v>127</v>
      </c>
      <c r="AU179" s="232" t="s">
        <v>89</v>
      </c>
      <c r="AY179" s="18" t="s">
        <v>124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87</v>
      </c>
      <c r="BK179" s="233">
        <f>ROUND(I179*H179,2)</f>
        <v>0</v>
      </c>
      <c r="BL179" s="18" t="s">
        <v>135</v>
      </c>
      <c r="BM179" s="232" t="s">
        <v>283</v>
      </c>
    </row>
    <row r="180" s="2" customFormat="1" ht="24.15" customHeight="1">
      <c r="A180" s="39"/>
      <c r="B180" s="40"/>
      <c r="C180" s="220" t="s">
        <v>267</v>
      </c>
      <c r="D180" s="220" t="s">
        <v>127</v>
      </c>
      <c r="E180" s="221" t="s">
        <v>284</v>
      </c>
      <c r="F180" s="222" t="s">
        <v>285</v>
      </c>
      <c r="G180" s="223" t="s">
        <v>279</v>
      </c>
      <c r="H180" s="224">
        <v>416.976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44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135</v>
      </c>
      <c r="AT180" s="232" t="s">
        <v>127</v>
      </c>
      <c r="AU180" s="232" t="s">
        <v>89</v>
      </c>
      <c r="AY180" s="18" t="s">
        <v>124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87</v>
      </c>
      <c r="BK180" s="233">
        <f>ROUND(I180*H180,2)</f>
        <v>0</v>
      </c>
      <c r="BL180" s="18" t="s">
        <v>135</v>
      </c>
      <c r="BM180" s="232" t="s">
        <v>286</v>
      </c>
    </row>
    <row r="181" s="13" customFormat="1">
      <c r="A181" s="13"/>
      <c r="B181" s="234"/>
      <c r="C181" s="235"/>
      <c r="D181" s="236" t="s">
        <v>133</v>
      </c>
      <c r="E181" s="235"/>
      <c r="F181" s="238" t="s">
        <v>287</v>
      </c>
      <c r="G181" s="235"/>
      <c r="H181" s="239">
        <v>416.976</v>
      </c>
      <c r="I181" s="240"/>
      <c r="J181" s="235"/>
      <c r="K181" s="235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133</v>
      </c>
      <c r="AU181" s="245" t="s">
        <v>89</v>
      </c>
      <c r="AV181" s="13" t="s">
        <v>89</v>
      </c>
      <c r="AW181" s="13" t="s">
        <v>4</v>
      </c>
      <c r="AX181" s="13" t="s">
        <v>87</v>
      </c>
      <c r="AY181" s="245" t="s">
        <v>124</v>
      </c>
    </row>
    <row r="182" s="2" customFormat="1" ht="33" customHeight="1">
      <c r="A182" s="39"/>
      <c r="B182" s="40"/>
      <c r="C182" s="220" t="s">
        <v>288</v>
      </c>
      <c r="D182" s="220" t="s">
        <v>127</v>
      </c>
      <c r="E182" s="221" t="s">
        <v>289</v>
      </c>
      <c r="F182" s="222" t="s">
        <v>290</v>
      </c>
      <c r="G182" s="223" t="s">
        <v>279</v>
      </c>
      <c r="H182" s="224">
        <v>1.2909999999999999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44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135</v>
      </c>
      <c r="AT182" s="232" t="s">
        <v>127</v>
      </c>
      <c r="AU182" s="232" t="s">
        <v>89</v>
      </c>
      <c r="AY182" s="18" t="s">
        <v>124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87</v>
      </c>
      <c r="BK182" s="233">
        <f>ROUND(I182*H182,2)</f>
        <v>0</v>
      </c>
      <c r="BL182" s="18" t="s">
        <v>135</v>
      </c>
      <c r="BM182" s="232" t="s">
        <v>291</v>
      </c>
    </row>
    <row r="183" s="13" customFormat="1">
      <c r="A183" s="13"/>
      <c r="B183" s="234"/>
      <c r="C183" s="235"/>
      <c r="D183" s="236" t="s">
        <v>133</v>
      </c>
      <c r="E183" s="237" t="s">
        <v>1</v>
      </c>
      <c r="F183" s="238" t="s">
        <v>292</v>
      </c>
      <c r="G183" s="235"/>
      <c r="H183" s="239">
        <v>1.2909999999999999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133</v>
      </c>
      <c r="AU183" s="245" t="s">
        <v>89</v>
      </c>
      <c r="AV183" s="13" t="s">
        <v>89</v>
      </c>
      <c r="AW183" s="13" t="s">
        <v>35</v>
      </c>
      <c r="AX183" s="13" t="s">
        <v>79</v>
      </c>
      <c r="AY183" s="245" t="s">
        <v>124</v>
      </c>
    </row>
    <row r="184" s="14" customFormat="1">
      <c r="A184" s="14"/>
      <c r="B184" s="246"/>
      <c r="C184" s="247"/>
      <c r="D184" s="236" t="s">
        <v>133</v>
      </c>
      <c r="E184" s="248" t="s">
        <v>1</v>
      </c>
      <c r="F184" s="249" t="s">
        <v>134</v>
      </c>
      <c r="G184" s="247"/>
      <c r="H184" s="250">
        <v>1.2909999999999999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133</v>
      </c>
      <c r="AU184" s="256" t="s">
        <v>89</v>
      </c>
      <c r="AV184" s="14" t="s">
        <v>135</v>
      </c>
      <c r="AW184" s="14" t="s">
        <v>35</v>
      </c>
      <c r="AX184" s="14" t="s">
        <v>87</v>
      </c>
      <c r="AY184" s="256" t="s">
        <v>124</v>
      </c>
    </row>
    <row r="185" s="2" customFormat="1" ht="33" customHeight="1">
      <c r="A185" s="39"/>
      <c r="B185" s="40"/>
      <c r="C185" s="220" t="s">
        <v>293</v>
      </c>
      <c r="D185" s="220" t="s">
        <v>127</v>
      </c>
      <c r="E185" s="221" t="s">
        <v>294</v>
      </c>
      <c r="F185" s="222" t="s">
        <v>295</v>
      </c>
      <c r="G185" s="223" t="s">
        <v>279</v>
      </c>
      <c r="H185" s="224">
        <v>12.539999999999999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44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135</v>
      </c>
      <c r="AT185" s="232" t="s">
        <v>127</v>
      </c>
      <c r="AU185" s="232" t="s">
        <v>89</v>
      </c>
      <c r="AY185" s="18" t="s">
        <v>124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87</v>
      </c>
      <c r="BK185" s="233">
        <f>ROUND(I185*H185,2)</f>
        <v>0</v>
      </c>
      <c r="BL185" s="18" t="s">
        <v>135</v>
      </c>
      <c r="BM185" s="232" t="s">
        <v>296</v>
      </c>
    </row>
    <row r="186" s="13" customFormat="1">
      <c r="A186" s="13"/>
      <c r="B186" s="234"/>
      <c r="C186" s="235"/>
      <c r="D186" s="236" t="s">
        <v>133</v>
      </c>
      <c r="E186" s="237" t="s">
        <v>1</v>
      </c>
      <c r="F186" s="238" t="s">
        <v>297</v>
      </c>
      <c r="G186" s="235"/>
      <c r="H186" s="239">
        <v>12.539999999999999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133</v>
      </c>
      <c r="AU186" s="245" t="s">
        <v>89</v>
      </c>
      <c r="AV186" s="13" t="s">
        <v>89</v>
      </c>
      <c r="AW186" s="13" t="s">
        <v>35</v>
      </c>
      <c r="AX186" s="13" t="s">
        <v>79</v>
      </c>
      <c r="AY186" s="245" t="s">
        <v>124</v>
      </c>
    </row>
    <row r="187" s="14" customFormat="1">
      <c r="A187" s="14"/>
      <c r="B187" s="246"/>
      <c r="C187" s="247"/>
      <c r="D187" s="236" t="s">
        <v>133</v>
      </c>
      <c r="E187" s="248" t="s">
        <v>1</v>
      </c>
      <c r="F187" s="249" t="s">
        <v>134</v>
      </c>
      <c r="G187" s="247"/>
      <c r="H187" s="250">
        <v>12.539999999999999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133</v>
      </c>
      <c r="AU187" s="256" t="s">
        <v>89</v>
      </c>
      <c r="AV187" s="14" t="s">
        <v>135</v>
      </c>
      <c r="AW187" s="14" t="s">
        <v>35</v>
      </c>
      <c r="AX187" s="14" t="s">
        <v>87</v>
      </c>
      <c r="AY187" s="256" t="s">
        <v>124</v>
      </c>
    </row>
    <row r="188" s="2" customFormat="1" ht="33" customHeight="1">
      <c r="A188" s="39"/>
      <c r="B188" s="40"/>
      <c r="C188" s="220" t="s">
        <v>298</v>
      </c>
      <c r="D188" s="220" t="s">
        <v>127</v>
      </c>
      <c r="E188" s="221" t="s">
        <v>299</v>
      </c>
      <c r="F188" s="222" t="s">
        <v>300</v>
      </c>
      <c r="G188" s="223" t="s">
        <v>279</v>
      </c>
      <c r="H188" s="224">
        <v>0.13800000000000001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44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135</v>
      </c>
      <c r="AT188" s="232" t="s">
        <v>127</v>
      </c>
      <c r="AU188" s="232" t="s">
        <v>89</v>
      </c>
      <c r="AY188" s="18" t="s">
        <v>124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87</v>
      </c>
      <c r="BK188" s="233">
        <f>ROUND(I188*H188,2)</f>
        <v>0</v>
      </c>
      <c r="BL188" s="18" t="s">
        <v>135</v>
      </c>
      <c r="BM188" s="232" t="s">
        <v>301</v>
      </c>
    </row>
    <row r="189" s="13" customFormat="1">
      <c r="A189" s="13"/>
      <c r="B189" s="234"/>
      <c r="C189" s="235"/>
      <c r="D189" s="236" t="s">
        <v>133</v>
      </c>
      <c r="E189" s="237" t="s">
        <v>1</v>
      </c>
      <c r="F189" s="238" t="s">
        <v>302</v>
      </c>
      <c r="G189" s="235"/>
      <c r="H189" s="239">
        <v>0.13800000000000001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133</v>
      </c>
      <c r="AU189" s="245" t="s">
        <v>89</v>
      </c>
      <c r="AV189" s="13" t="s">
        <v>89</v>
      </c>
      <c r="AW189" s="13" t="s">
        <v>35</v>
      </c>
      <c r="AX189" s="13" t="s">
        <v>79</v>
      </c>
      <c r="AY189" s="245" t="s">
        <v>124</v>
      </c>
    </row>
    <row r="190" s="14" customFormat="1">
      <c r="A190" s="14"/>
      <c r="B190" s="246"/>
      <c r="C190" s="247"/>
      <c r="D190" s="236" t="s">
        <v>133</v>
      </c>
      <c r="E190" s="248" t="s">
        <v>1</v>
      </c>
      <c r="F190" s="249" t="s">
        <v>134</v>
      </c>
      <c r="G190" s="247"/>
      <c r="H190" s="250">
        <v>0.13800000000000001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133</v>
      </c>
      <c r="AU190" s="256" t="s">
        <v>89</v>
      </c>
      <c r="AV190" s="14" t="s">
        <v>135</v>
      </c>
      <c r="AW190" s="14" t="s">
        <v>35</v>
      </c>
      <c r="AX190" s="14" t="s">
        <v>87</v>
      </c>
      <c r="AY190" s="256" t="s">
        <v>124</v>
      </c>
    </row>
    <row r="191" s="2" customFormat="1" ht="37.8" customHeight="1">
      <c r="A191" s="39"/>
      <c r="B191" s="40"/>
      <c r="C191" s="220" t="s">
        <v>303</v>
      </c>
      <c r="D191" s="220" t="s">
        <v>127</v>
      </c>
      <c r="E191" s="221" t="s">
        <v>304</v>
      </c>
      <c r="F191" s="222" t="s">
        <v>305</v>
      </c>
      <c r="G191" s="223" t="s">
        <v>279</v>
      </c>
      <c r="H191" s="224">
        <v>2.7309999999999999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44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135</v>
      </c>
      <c r="AT191" s="232" t="s">
        <v>127</v>
      </c>
      <c r="AU191" s="232" t="s">
        <v>89</v>
      </c>
      <c r="AY191" s="18" t="s">
        <v>124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87</v>
      </c>
      <c r="BK191" s="233">
        <f>ROUND(I191*H191,2)</f>
        <v>0</v>
      </c>
      <c r="BL191" s="18" t="s">
        <v>135</v>
      </c>
      <c r="BM191" s="232" t="s">
        <v>306</v>
      </c>
    </row>
    <row r="192" s="13" customFormat="1">
      <c r="A192" s="13"/>
      <c r="B192" s="234"/>
      <c r="C192" s="235"/>
      <c r="D192" s="236" t="s">
        <v>133</v>
      </c>
      <c r="E192" s="237" t="s">
        <v>1</v>
      </c>
      <c r="F192" s="238" t="s">
        <v>307</v>
      </c>
      <c r="G192" s="235"/>
      <c r="H192" s="239">
        <v>2.7309999999999999</v>
      </c>
      <c r="I192" s="240"/>
      <c r="J192" s="235"/>
      <c r="K192" s="235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133</v>
      </c>
      <c r="AU192" s="245" t="s">
        <v>89</v>
      </c>
      <c r="AV192" s="13" t="s">
        <v>89</v>
      </c>
      <c r="AW192" s="13" t="s">
        <v>35</v>
      </c>
      <c r="AX192" s="13" t="s">
        <v>79</v>
      </c>
      <c r="AY192" s="245" t="s">
        <v>124</v>
      </c>
    </row>
    <row r="193" s="14" customFormat="1">
      <c r="A193" s="14"/>
      <c r="B193" s="246"/>
      <c r="C193" s="247"/>
      <c r="D193" s="236" t="s">
        <v>133</v>
      </c>
      <c r="E193" s="248" t="s">
        <v>1</v>
      </c>
      <c r="F193" s="249" t="s">
        <v>134</v>
      </c>
      <c r="G193" s="247"/>
      <c r="H193" s="250">
        <v>2.7309999999999999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133</v>
      </c>
      <c r="AU193" s="256" t="s">
        <v>89</v>
      </c>
      <c r="AV193" s="14" t="s">
        <v>135</v>
      </c>
      <c r="AW193" s="14" t="s">
        <v>35</v>
      </c>
      <c r="AX193" s="14" t="s">
        <v>87</v>
      </c>
      <c r="AY193" s="256" t="s">
        <v>124</v>
      </c>
    </row>
    <row r="194" s="2" customFormat="1" ht="33" customHeight="1">
      <c r="A194" s="39"/>
      <c r="B194" s="40"/>
      <c r="C194" s="220" t="s">
        <v>7</v>
      </c>
      <c r="D194" s="220" t="s">
        <v>127</v>
      </c>
      <c r="E194" s="221" t="s">
        <v>308</v>
      </c>
      <c r="F194" s="222" t="s">
        <v>309</v>
      </c>
      <c r="G194" s="223" t="s">
        <v>279</v>
      </c>
      <c r="H194" s="224">
        <v>9.3610000000000007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44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135</v>
      </c>
      <c r="AT194" s="232" t="s">
        <v>127</v>
      </c>
      <c r="AU194" s="232" t="s">
        <v>89</v>
      </c>
      <c r="AY194" s="18" t="s">
        <v>124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87</v>
      </c>
      <c r="BK194" s="233">
        <f>ROUND(I194*H194,2)</f>
        <v>0</v>
      </c>
      <c r="BL194" s="18" t="s">
        <v>135</v>
      </c>
      <c r="BM194" s="232" t="s">
        <v>310</v>
      </c>
    </row>
    <row r="195" s="13" customFormat="1">
      <c r="A195" s="13"/>
      <c r="B195" s="234"/>
      <c r="C195" s="235"/>
      <c r="D195" s="236" t="s">
        <v>133</v>
      </c>
      <c r="E195" s="237" t="s">
        <v>1</v>
      </c>
      <c r="F195" s="238" t="s">
        <v>311</v>
      </c>
      <c r="G195" s="235"/>
      <c r="H195" s="239">
        <v>9.3610000000000007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133</v>
      </c>
      <c r="AU195" s="245" t="s">
        <v>89</v>
      </c>
      <c r="AV195" s="13" t="s">
        <v>89</v>
      </c>
      <c r="AW195" s="13" t="s">
        <v>35</v>
      </c>
      <c r="AX195" s="13" t="s">
        <v>79</v>
      </c>
      <c r="AY195" s="245" t="s">
        <v>124</v>
      </c>
    </row>
    <row r="196" s="14" customFormat="1">
      <c r="A196" s="14"/>
      <c r="B196" s="246"/>
      <c r="C196" s="247"/>
      <c r="D196" s="236" t="s">
        <v>133</v>
      </c>
      <c r="E196" s="248" t="s">
        <v>1</v>
      </c>
      <c r="F196" s="249" t="s">
        <v>134</v>
      </c>
      <c r="G196" s="247"/>
      <c r="H196" s="250">
        <v>9.3610000000000007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133</v>
      </c>
      <c r="AU196" s="256" t="s">
        <v>89</v>
      </c>
      <c r="AV196" s="14" t="s">
        <v>135</v>
      </c>
      <c r="AW196" s="14" t="s">
        <v>35</v>
      </c>
      <c r="AX196" s="14" t="s">
        <v>87</v>
      </c>
      <c r="AY196" s="256" t="s">
        <v>124</v>
      </c>
    </row>
    <row r="197" s="12" customFormat="1" ht="22.8" customHeight="1">
      <c r="A197" s="12"/>
      <c r="B197" s="204"/>
      <c r="C197" s="205"/>
      <c r="D197" s="206" t="s">
        <v>78</v>
      </c>
      <c r="E197" s="218" t="s">
        <v>312</v>
      </c>
      <c r="F197" s="218" t="s">
        <v>313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P198</f>
        <v>0</v>
      </c>
      <c r="Q197" s="212"/>
      <c r="R197" s="213">
        <f>R198</f>
        <v>0</v>
      </c>
      <c r="S197" s="212"/>
      <c r="T197" s="214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5" t="s">
        <v>87</v>
      </c>
      <c r="AT197" s="216" t="s">
        <v>78</v>
      </c>
      <c r="AU197" s="216" t="s">
        <v>87</v>
      </c>
      <c r="AY197" s="215" t="s">
        <v>124</v>
      </c>
      <c r="BK197" s="217">
        <f>BK198</f>
        <v>0</v>
      </c>
    </row>
    <row r="198" s="2" customFormat="1" ht="24.15" customHeight="1">
      <c r="A198" s="39"/>
      <c r="B198" s="40"/>
      <c r="C198" s="220" t="s">
        <v>314</v>
      </c>
      <c r="D198" s="220" t="s">
        <v>127</v>
      </c>
      <c r="E198" s="221" t="s">
        <v>315</v>
      </c>
      <c r="F198" s="222" t="s">
        <v>316</v>
      </c>
      <c r="G198" s="223" t="s">
        <v>279</v>
      </c>
      <c r="H198" s="224">
        <v>33.100000000000001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44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135</v>
      </c>
      <c r="AT198" s="232" t="s">
        <v>127</v>
      </c>
      <c r="AU198" s="232" t="s">
        <v>89</v>
      </c>
      <c r="AY198" s="18" t="s">
        <v>124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87</v>
      </c>
      <c r="BK198" s="233">
        <f>ROUND(I198*H198,2)</f>
        <v>0</v>
      </c>
      <c r="BL198" s="18" t="s">
        <v>135</v>
      </c>
      <c r="BM198" s="232" t="s">
        <v>317</v>
      </c>
    </row>
    <row r="199" s="12" customFormat="1" ht="25.92" customHeight="1">
      <c r="A199" s="12"/>
      <c r="B199" s="204"/>
      <c r="C199" s="205"/>
      <c r="D199" s="206" t="s">
        <v>78</v>
      </c>
      <c r="E199" s="207" t="s">
        <v>318</v>
      </c>
      <c r="F199" s="207" t="s">
        <v>319</v>
      </c>
      <c r="G199" s="205"/>
      <c r="H199" s="205"/>
      <c r="I199" s="208"/>
      <c r="J199" s="209">
        <f>BK199</f>
        <v>0</v>
      </c>
      <c r="K199" s="205"/>
      <c r="L199" s="210"/>
      <c r="M199" s="211"/>
      <c r="N199" s="212"/>
      <c r="O199" s="212"/>
      <c r="P199" s="213">
        <f>P200+P265+P319+P339+P404+P421+P460+P466+P486</f>
        <v>0</v>
      </c>
      <c r="Q199" s="212"/>
      <c r="R199" s="213">
        <f>R200+R265+R319+R339+R404+R421+R460+R466+R486</f>
        <v>14.763967909999996</v>
      </c>
      <c r="S199" s="212"/>
      <c r="T199" s="214">
        <f>T200+T265+T319+T339+T404+T421+T460+T466+T486</f>
        <v>25.863296000000002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5" t="s">
        <v>89</v>
      </c>
      <c r="AT199" s="216" t="s">
        <v>78</v>
      </c>
      <c r="AU199" s="216" t="s">
        <v>79</v>
      </c>
      <c r="AY199" s="215" t="s">
        <v>124</v>
      </c>
      <c r="BK199" s="217">
        <f>BK200+BK265+BK319+BK339+BK404+BK421+BK460+BK466+BK486</f>
        <v>0</v>
      </c>
    </row>
    <row r="200" s="12" customFormat="1" ht="22.8" customHeight="1">
      <c r="A200" s="12"/>
      <c r="B200" s="204"/>
      <c r="C200" s="205"/>
      <c r="D200" s="206" t="s">
        <v>78</v>
      </c>
      <c r="E200" s="218" t="s">
        <v>320</v>
      </c>
      <c r="F200" s="218" t="s">
        <v>321</v>
      </c>
      <c r="G200" s="205"/>
      <c r="H200" s="205"/>
      <c r="I200" s="208"/>
      <c r="J200" s="219">
        <f>BK200</f>
        <v>0</v>
      </c>
      <c r="K200" s="205"/>
      <c r="L200" s="210"/>
      <c r="M200" s="211"/>
      <c r="N200" s="212"/>
      <c r="O200" s="212"/>
      <c r="P200" s="213">
        <f>SUM(P201:P264)</f>
        <v>0</v>
      </c>
      <c r="Q200" s="212"/>
      <c r="R200" s="213">
        <f>SUM(R201:R264)</f>
        <v>8.2579603099999996</v>
      </c>
      <c r="S200" s="212"/>
      <c r="T200" s="214">
        <f>SUM(T201:T264)</f>
        <v>15.447168000000001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5" t="s">
        <v>89</v>
      </c>
      <c r="AT200" s="216" t="s">
        <v>78</v>
      </c>
      <c r="AU200" s="216" t="s">
        <v>87</v>
      </c>
      <c r="AY200" s="215" t="s">
        <v>124</v>
      </c>
      <c r="BK200" s="217">
        <f>SUM(BK201:BK264)</f>
        <v>0</v>
      </c>
    </row>
    <row r="201" s="2" customFormat="1" ht="24.9" customHeight="1">
      <c r="A201" s="39"/>
      <c r="B201" s="40"/>
      <c r="C201" s="220" t="s">
        <v>322</v>
      </c>
      <c r="D201" s="220" t="s">
        <v>127</v>
      </c>
      <c r="E201" s="221" t="s">
        <v>323</v>
      </c>
      <c r="F201" s="222" t="s">
        <v>324</v>
      </c>
      <c r="G201" s="223" t="s">
        <v>219</v>
      </c>
      <c r="H201" s="224">
        <v>645</v>
      </c>
      <c r="I201" s="225"/>
      <c r="J201" s="226">
        <f>ROUND(I201*H201,2)</f>
        <v>0</v>
      </c>
      <c r="K201" s="227"/>
      <c r="L201" s="45"/>
      <c r="M201" s="228" t="s">
        <v>1</v>
      </c>
      <c r="N201" s="229" t="s">
        <v>44</v>
      </c>
      <c r="O201" s="92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135</v>
      </c>
      <c r="AT201" s="232" t="s">
        <v>127</v>
      </c>
      <c r="AU201" s="232" t="s">
        <v>89</v>
      </c>
      <c r="AY201" s="18" t="s">
        <v>124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8" t="s">
        <v>87</v>
      </c>
      <c r="BK201" s="233">
        <f>ROUND(I201*H201,2)</f>
        <v>0</v>
      </c>
      <c r="BL201" s="18" t="s">
        <v>135</v>
      </c>
      <c r="BM201" s="232" t="s">
        <v>325</v>
      </c>
    </row>
    <row r="202" s="13" customFormat="1">
      <c r="A202" s="13"/>
      <c r="B202" s="234"/>
      <c r="C202" s="235"/>
      <c r="D202" s="236" t="s">
        <v>133</v>
      </c>
      <c r="E202" s="237" t="s">
        <v>1</v>
      </c>
      <c r="F202" s="238" t="s">
        <v>326</v>
      </c>
      <c r="G202" s="235"/>
      <c r="H202" s="239">
        <v>645</v>
      </c>
      <c r="I202" s="240"/>
      <c r="J202" s="235"/>
      <c r="K202" s="235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133</v>
      </c>
      <c r="AU202" s="245" t="s">
        <v>89</v>
      </c>
      <c r="AV202" s="13" t="s">
        <v>89</v>
      </c>
      <c r="AW202" s="13" t="s">
        <v>35</v>
      </c>
      <c r="AX202" s="13" t="s">
        <v>79</v>
      </c>
      <c r="AY202" s="245" t="s">
        <v>124</v>
      </c>
    </row>
    <row r="203" s="14" customFormat="1">
      <c r="A203" s="14"/>
      <c r="B203" s="246"/>
      <c r="C203" s="247"/>
      <c r="D203" s="236" t="s">
        <v>133</v>
      </c>
      <c r="E203" s="248" t="s">
        <v>1</v>
      </c>
      <c r="F203" s="249" t="s">
        <v>134</v>
      </c>
      <c r="G203" s="247"/>
      <c r="H203" s="250">
        <v>645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133</v>
      </c>
      <c r="AU203" s="256" t="s">
        <v>89</v>
      </c>
      <c r="AV203" s="14" t="s">
        <v>135</v>
      </c>
      <c r="AW203" s="14" t="s">
        <v>35</v>
      </c>
      <c r="AX203" s="14" t="s">
        <v>87</v>
      </c>
      <c r="AY203" s="256" t="s">
        <v>124</v>
      </c>
    </row>
    <row r="204" s="2" customFormat="1" ht="16.5" customHeight="1">
      <c r="A204" s="39"/>
      <c r="B204" s="40"/>
      <c r="C204" s="220" t="s">
        <v>327</v>
      </c>
      <c r="D204" s="220" t="s">
        <v>127</v>
      </c>
      <c r="E204" s="221" t="s">
        <v>328</v>
      </c>
      <c r="F204" s="222" t="s">
        <v>329</v>
      </c>
      <c r="G204" s="223" t="s">
        <v>219</v>
      </c>
      <c r="H204" s="224">
        <v>104.55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44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135</v>
      </c>
      <c r="AT204" s="232" t="s">
        <v>127</v>
      </c>
      <c r="AU204" s="232" t="s">
        <v>89</v>
      </c>
      <c r="AY204" s="18" t="s">
        <v>124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87</v>
      </c>
      <c r="BK204" s="233">
        <f>ROUND(I204*H204,2)</f>
        <v>0</v>
      </c>
      <c r="BL204" s="18" t="s">
        <v>135</v>
      </c>
      <c r="BM204" s="232" t="s">
        <v>330</v>
      </c>
    </row>
    <row r="205" s="13" customFormat="1">
      <c r="A205" s="13"/>
      <c r="B205" s="234"/>
      <c r="C205" s="235"/>
      <c r="D205" s="236" t="s">
        <v>133</v>
      </c>
      <c r="E205" s="237" t="s">
        <v>1</v>
      </c>
      <c r="F205" s="238" t="s">
        <v>331</v>
      </c>
      <c r="G205" s="235"/>
      <c r="H205" s="239">
        <v>104.55</v>
      </c>
      <c r="I205" s="240"/>
      <c r="J205" s="235"/>
      <c r="K205" s="235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133</v>
      </c>
      <c r="AU205" s="245" t="s">
        <v>89</v>
      </c>
      <c r="AV205" s="13" t="s">
        <v>89</v>
      </c>
      <c r="AW205" s="13" t="s">
        <v>35</v>
      </c>
      <c r="AX205" s="13" t="s">
        <v>79</v>
      </c>
      <c r="AY205" s="245" t="s">
        <v>124</v>
      </c>
    </row>
    <row r="206" s="14" customFormat="1">
      <c r="A206" s="14"/>
      <c r="B206" s="246"/>
      <c r="C206" s="247"/>
      <c r="D206" s="236" t="s">
        <v>133</v>
      </c>
      <c r="E206" s="248" t="s">
        <v>1</v>
      </c>
      <c r="F206" s="249" t="s">
        <v>134</v>
      </c>
      <c r="G206" s="247"/>
      <c r="H206" s="250">
        <v>104.55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133</v>
      </c>
      <c r="AU206" s="256" t="s">
        <v>89</v>
      </c>
      <c r="AV206" s="14" t="s">
        <v>135</v>
      </c>
      <c r="AW206" s="14" t="s">
        <v>35</v>
      </c>
      <c r="AX206" s="14" t="s">
        <v>87</v>
      </c>
      <c r="AY206" s="256" t="s">
        <v>124</v>
      </c>
    </row>
    <row r="207" s="2" customFormat="1" ht="24.15" customHeight="1">
      <c r="A207" s="39"/>
      <c r="B207" s="40"/>
      <c r="C207" s="220" t="s">
        <v>332</v>
      </c>
      <c r="D207" s="220" t="s">
        <v>127</v>
      </c>
      <c r="E207" s="221" t="s">
        <v>333</v>
      </c>
      <c r="F207" s="222" t="s">
        <v>334</v>
      </c>
      <c r="G207" s="223" t="s">
        <v>272</v>
      </c>
      <c r="H207" s="224">
        <v>14</v>
      </c>
      <c r="I207" s="225"/>
      <c r="J207" s="226">
        <f>ROUND(I207*H207,2)</f>
        <v>0</v>
      </c>
      <c r="K207" s="227"/>
      <c r="L207" s="45"/>
      <c r="M207" s="228" t="s">
        <v>1</v>
      </c>
      <c r="N207" s="229" t="s">
        <v>44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0.00029999999999999997</v>
      </c>
      <c r="T207" s="231">
        <f>S207*H207</f>
        <v>0.0041999999999999997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267</v>
      </c>
      <c r="AT207" s="232" t="s">
        <v>127</v>
      </c>
      <c r="AU207" s="232" t="s">
        <v>89</v>
      </c>
      <c r="AY207" s="18" t="s">
        <v>124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87</v>
      </c>
      <c r="BK207" s="233">
        <f>ROUND(I207*H207,2)</f>
        <v>0</v>
      </c>
      <c r="BL207" s="18" t="s">
        <v>267</v>
      </c>
      <c r="BM207" s="232" t="s">
        <v>335</v>
      </c>
    </row>
    <row r="208" s="13" customFormat="1">
      <c r="A208" s="13"/>
      <c r="B208" s="234"/>
      <c r="C208" s="235"/>
      <c r="D208" s="236" t="s">
        <v>133</v>
      </c>
      <c r="E208" s="237" t="s">
        <v>1</v>
      </c>
      <c r="F208" s="238" t="s">
        <v>189</v>
      </c>
      <c r="G208" s="235"/>
      <c r="H208" s="239">
        <v>14</v>
      </c>
      <c r="I208" s="240"/>
      <c r="J208" s="235"/>
      <c r="K208" s="235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133</v>
      </c>
      <c r="AU208" s="245" t="s">
        <v>89</v>
      </c>
      <c r="AV208" s="13" t="s">
        <v>89</v>
      </c>
      <c r="AW208" s="13" t="s">
        <v>35</v>
      </c>
      <c r="AX208" s="13" t="s">
        <v>79</v>
      </c>
      <c r="AY208" s="245" t="s">
        <v>124</v>
      </c>
    </row>
    <row r="209" s="14" customFormat="1">
      <c r="A209" s="14"/>
      <c r="B209" s="246"/>
      <c r="C209" s="247"/>
      <c r="D209" s="236" t="s">
        <v>133</v>
      </c>
      <c r="E209" s="248" t="s">
        <v>1</v>
      </c>
      <c r="F209" s="249" t="s">
        <v>134</v>
      </c>
      <c r="G209" s="247"/>
      <c r="H209" s="250">
        <v>14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133</v>
      </c>
      <c r="AU209" s="256" t="s">
        <v>89</v>
      </c>
      <c r="AV209" s="14" t="s">
        <v>135</v>
      </c>
      <c r="AW209" s="14" t="s">
        <v>35</v>
      </c>
      <c r="AX209" s="14" t="s">
        <v>87</v>
      </c>
      <c r="AY209" s="256" t="s">
        <v>124</v>
      </c>
    </row>
    <row r="210" s="2" customFormat="1" ht="16.5" customHeight="1">
      <c r="A210" s="39"/>
      <c r="B210" s="40"/>
      <c r="C210" s="220" t="s">
        <v>336</v>
      </c>
      <c r="D210" s="220" t="s">
        <v>127</v>
      </c>
      <c r="E210" s="221" t="s">
        <v>337</v>
      </c>
      <c r="F210" s="222" t="s">
        <v>338</v>
      </c>
      <c r="G210" s="223" t="s">
        <v>339</v>
      </c>
      <c r="H210" s="224">
        <v>123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44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0.0015</v>
      </c>
      <c r="T210" s="231">
        <f>S210*H210</f>
        <v>0.1845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267</v>
      </c>
      <c r="AT210" s="232" t="s">
        <v>127</v>
      </c>
      <c r="AU210" s="232" t="s">
        <v>89</v>
      </c>
      <c r="AY210" s="18" t="s">
        <v>124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87</v>
      </c>
      <c r="BK210" s="233">
        <f>ROUND(I210*H210,2)</f>
        <v>0</v>
      </c>
      <c r="BL210" s="18" t="s">
        <v>267</v>
      </c>
      <c r="BM210" s="232" t="s">
        <v>340</v>
      </c>
    </row>
    <row r="211" s="13" customFormat="1">
      <c r="A211" s="13"/>
      <c r="B211" s="234"/>
      <c r="C211" s="235"/>
      <c r="D211" s="236" t="s">
        <v>133</v>
      </c>
      <c r="E211" s="237" t="s">
        <v>1</v>
      </c>
      <c r="F211" s="238" t="s">
        <v>341</v>
      </c>
      <c r="G211" s="235"/>
      <c r="H211" s="239">
        <v>123</v>
      </c>
      <c r="I211" s="240"/>
      <c r="J211" s="235"/>
      <c r="K211" s="235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133</v>
      </c>
      <c r="AU211" s="245" t="s">
        <v>89</v>
      </c>
      <c r="AV211" s="13" t="s">
        <v>89</v>
      </c>
      <c r="AW211" s="13" t="s">
        <v>35</v>
      </c>
      <c r="AX211" s="13" t="s">
        <v>79</v>
      </c>
      <c r="AY211" s="245" t="s">
        <v>124</v>
      </c>
    </row>
    <row r="212" s="14" customFormat="1">
      <c r="A212" s="14"/>
      <c r="B212" s="246"/>
      <c r="C212" s="247"/>
      <c r="D212" s="236" t="s">
        <v>133</v>
      </c>
      <c r="E212" s="248" t="s">
        <v>1</v>
      </c>
      <c r="F212" s="249" t="s">
        <v>134</v>
      </c>
      <c r="G212" s="247"/>
      <c r="H212" s="250">
        <v>123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133</v>
      </c>
      <c r="AU212" s="256" t="s">
        <v>89</v>
      </c>
      <c r="AV212" s="14" t="s">
        <v>135</v>
      </c>
      <c r="AW212" s="14" t="s">
        <v>35</v>
      </c>
      <c r="AX212" s="14" t="s">
        <v>87</v>
      </c>
      <c r="AY212" s="256" t="s">
        <v>124</v>
      </c>
    </row>
    <row r="213" s="2" customFormat="1" ht="24.15" customHeight="1">
      <c r="A213" s="39"/>
      <c r="B213" s="40"/>
      <c r="C213" s="220" t="s">
        <v>342</v>
      </c>
      <c r="D213" s="220" t="s">
        <v>127</v>
      </c>
      <c r="E213" s="221" t="s">
        <v>343</v>
      </c>
      <c r="F213" s="222" t="s">
        <v>344</v>
      </c>
      <c r="G213" s="223" t="s">
        <v>219</v>
      </c>
      <c r="H213" s="224">
        <v>750.70000000000005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44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267</v>
      </c>
      <c r="AT213" s="232" t="s">
        <v>127</v>
      </c>
      <c r="AU213" s="232" t="s">
        <v>89</v>
      </c>
      <c r="AY213" s="18" t="s">
        <v>124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87</v>
      </c>
      <c r="BK213" s="233">
        <f>ROUND(I213*H213,2)</f>
        <v>0</v>
      </c>
      <c r="BL213" s="18" t="s">
        <v>267</v>
      </c>
      <c r="BM213" s="232" t="s">
        <v>345</v>
      </c>
    </row>
    <row r="214" s="13" customFormat="1">
      <c r="A214" s="13"/>
      <c r="B214" s="234"/>
      <c r="C214" s="235"/>
      <c r="D214" s="236" t="s">
        <v>133</v>
      </c>
      <c r="E214" s="237" t="s">
        <v>1</v>
      </c>
      <c r="F214" s="238" t="s">
        <v>346</v>
      </c>
      <c r="G214" s="235"/>
      <c r="H214" s="239">
        <v>750.70000000000005</v>
      </c>
      <c r="I214" s="240"/>
      <c r="J214" s="235"/>
      <c r="K214" s="235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133</v>
      </c>
      <c r="AU214" s="245" t="s">
        <v>89</v>
      </c>
      <c r="AV214" s="13" t="s">
        <v>89</v>
      </c>
      <c r="AW214" s="13" t="s">
        <v>35</v>
      </c>
      <c r="AX214" s="13" t="s">
        <v>79</v>
      </c>
      <c r="AY214" s="245" t="s">
        <v>124</v>
      </c>
    </row>
    <row r="215" s="14" customFormat="1">
      <c r="A215" s="14"/>
      <c r="B215" s="246"/>
      <c r="C215" s="247"/>
      <c r="D215" s="236" t="s">
        <v>133</v>
      </c>
      <c r="E215" s="248" t="s">
        <v>1</v>
      </c>
      <c r="F215" s="249" t="s">
        <v>134</v>
      </c>
      <c r="G215" s="247"/>
      <c r="H215" s="250">
        <v>750.70000000000005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133</v>
      </c>
      <c r="AU215" s="256" t="s">
        <v>89</v>
      </c>
      <c r="AV215" s="14" t="s">
        <v>135</v>
      </c>
      <c r="AW215" s="14" t="s">
        <v>35</v>
      </c>
      <c r="AX215" s="14" t="s">
        <v>87</v>
      </c>
      <c r="AY215" s="256" t="s">
        <v>124</v>
      </c>
    </row>
    <row r="216" s="2" customFormat="1" ht="16.5" customHeight="1">
      <c r="A216" s="39"/>
      <c r="B216" s="40"/>
      <c r="C216" s="264" t="s">
        <v>347</v>
      </c>
      <c r="D216" s="264" t="s">
        <v>222</v>
      </c>
      <c r="E216" s="265" t="s">
        <v>348</v>
      </c>
      <c r="F216" s="266" t="s">
        <v>349</v>
      </c>
      <c r="G216" s="267" t="s">
        <v>279</v>
      </c>
      <c r="H216" s="268">
        <v>0.33000000000000002</v>
      </c>
      <c r="I216" s="269"/>
      <c r="J216" s="270">
        <f>ROUND(I216*H216,2)</f>
        <v>0</v>
      </c>
      <c r="K216" s="271"/>
      <c r="L216" s="272"/>
      <c r="M216" s="273" t="s">
        <v>1</v>
      </c>
      <c r="N216" s="274" t="s">
        <v>44</v>
      </c>
      <c r="O216" s="92"/>
      <c r="P216" s="230">
        <f>O216*H216</f>
        <v>0</v>
      </c>
      <c r="Q216" s="230">
        <v>1</v>
      </c>
      <c r="R216" s="230">
        <f>Q216*H216</f>
        <v>0.33000000000000002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350</v>
      </c>
      <c r="AT216" s="232" t="s">
        <v>222</v>
      </c>
      <c r="AU216" s="232" t="s">
        <v>89</v>
      </c>
      <c r="AY216" s="18" t="s">
        <v>124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87</v>
      </c>
      <c r="BK216" s="233">
        <f>ROUND(I216*H216,2)</f>
        <v>0</v>
      </c>
      <c r="BL216" s="18" t="s">
        <v>267</v>
      </c>
      <c r="BM216" s="232" t="s">
        <v>351</v>
      </c>
    </row>
    <row r="217" s="13" customFormat="1">
      <c r="A217" s="13"/>
      <c r="B217" s="234"/>
      <c r="C217" s="235"/>
      <c r="D217" s="236" t="s">
        <v>133</v>
      </c>
      <c r="E217" s="237" t="s">
        <v>1</v>
      </c>
      <c r="F217" s="238" t="s">
        <v>352</v>
      </c>
      <c r="G217" s="235"/>
      <c r="H217" s="239">
        <v>0.33000000000000002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133</v>
      </c>
      <c r="AU217" s="245" t="s">
        <v>89</v>
      </c>
      <c r="AV217" s="13" t="s">
        <v>89</v>
      </c>
      <c r="AW217" s="13" t="s">
        <v>35</v>
      </c>
      <c r="AX217" s="13" t="s">
        <v>79</v>
      </c>
      <c r="AY217" s="245" t="s">
        <v>124</v>
      </c>
    </row>
    <row r="218" s="14" customFormat="1">
      <c r="A218" s="14"/>
      <c r="B218" s="246"/>
      <c r="C218" s="247"/>
      <c r="D218" s="236" t="s">
        <v>133</v>
      </c>
      <c r="E218" s="248" t="s">
        <v>1</v>
      </c>
      <c r="F218" s="249" t="s">
        <v>134</v>
      </c>
      <c r="G218" s="247"/>
      <c r="H218" s="250">
        <v>0.33000000000000002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133</v>
      </c>
      <c r="AU218" s="256" t="s">
        <v>89</v>
      </c>
      <c r="AV218" s="14" t="s">
        <v>135</v>
      </c>
      <c r="AW218" s="14" t="s">
        <v>35</v>
      </c>
      <c r="AX218" s="14" t="s">
        <v>87</v>
      </c>
      <c r="AY218" s="256" t="s">
        <v>124</v>
      </c>
    </row>
    <row r="219" s="2" customFormat="1" ht="24.15" customHeight="1">
      <c r="A219" s="39"/>
      <c r="B219" s="40"/>
      <c r="C219" s="220" t="s">
        <v>353</v>
      </c>
      <c r="D219" s="220" t="s">
        <v>127</v>
      </c>
      <c r="E219" s="221" t="s">
        <v>354</v>
      </c>
      <c r="F219" s="222" t="s">
        <v>355</v>
      </c>
      <c r="G219" s="223" t="s">
        <v>219</v>
      </c>
      <c r="H219" s="224">
        <v>760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44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0.016500000000000001</v>
      </c>
      <c r="T219" s="231">
        <f>S219*H219</f>
        <v>12.540000000000001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267</v>
      </c>
      <c r="AT219" s="232" t="s">
        <v>127</v>
      </c>
      <c r="AU219" s="232" t="s">
        <v>89</v>
      </c>
      <c r="AY219" s="18" t="s">
        <v>124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87</v>
      </c>
      <c r="BK219" s="233">
        <f>ROUND(I219*H219,2)</f>
        <v>0</v>
      </c>
      <c r="BL219" s="18" t="s">
        <v>267</v>
      </c>
      <c r="BM219" s="232" t="s">
        <v>356</v>
      </c>
    </row>
    <row r="220" s="13" customFormat="1">
      <c r="A220" s="13"/>
      <c r="B220" s="234"/>
      <c r="C220" s="235"/>
      <c r="D220" s="236" t="s">
        <v>133</v>
      </c>
      <c r="E220" s="237" t="s">
        <v>1</v>
      </c>
      <c r="F220" s="238" t="s">
        <v>269</v>
      </c>
      <c r="G220" s="235"/>
      <c r="H220" s="239">
        <v>760</v>
      </c>
      <c r="I220" s="240"/>
      <c r="J220" s="235"/>
      <c r="K220" s="235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133</v>
      </c>
      <c r="AU220" s="245" t="s">
        <v>89</v>
      </c>
      <c r="AV220" s="13" t="s">
        <v>89</v>
      </c>
      <c r="AW220" s="13" t="s">
        <v>35</v>
      </c>
      <c r="AX220" s="13" t="s">
        <v>79</v>
      </c>
      <c r="AY220" s="245" t="s">
        <v>124</v>
      </c>
    </row>
    <row r="221" s="14" customFormat="1">
      <c r="A221" s="14"/>
      <c r="B221" s="246"/>
      <c r="C221" s="247"/>
      <c r="D221" s="236" t="s">
        <v>133</v>
      </c>
      <c r="E221" s="248" t="s">
        <v>1</v>
      </c>
      <c r="F221" s="249" t="s">
        <v>134</v>
      </c>
      <c r="G221" s="247"/>
      <c r="H221" s="250">
        <v>760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133</v>
      </c>
      <c r="AU221" s="256" t="s">
        <v>89</v>
      </c>
      <c r="AV221" s="14" t="s">
        <v>135</v>
      </c>
      <c r="AW221" s="14" t="s">
        <v>35</v>
      </c>
      <c r="AX221" s="14" t="s">
        <v>87</v>
      </c>
      <c r="AY221" s="256" t="s">
        <v>124</v>
      </c>
    </row>
    <row r="222" s="2" customFormat="1" ht="24.15" customHeight="1">
      <c r="A222" s="39"/>
      <c r="B222" s="40"/>
      <c r="C222" s="220" t="s">
        <v>357</v>
      </c>
      <c r="D222" s="220" t="s">
        <v>127</v>
      </c>
      <c r="E222" s="221" t="s">
        <v>358</v>
      </c>
      <c r="F222" s="222" t="s">
        <v>359</v>
      </c>
      <c r="G222" s="223" t="s">
        <v>219</v>
      </c>
      <c r="H222" s="224">
        <v>750.70000000000005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44</v>
      </c>
      <c r="O222" s="92"/>
      <c r="P222" s="230">
        <f>O222*H222</f>
        <v>0</v>
      </c>
      <c r="Q222" s="230">
        <v>0.00088000000000000003</v>
      </c>
      <c r="R222" s="230">
        <f>Q222*H222</f>
        <v>0.66061600000000009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267</v>
      </c>
      <c r="AT222" s="232" t="s">
        <v>127</v>
      </c>
      <c r="AU222" s="232" t="s">
        <v>89</v>
      </c>
      <c r="AY222" s="18" t="s">
        <v>124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87</v>
      </c>
      <c r="BK222" s="233">
        <f>ROUND(I222*H222,2)</f>
        <v>0</v>
      </c>
      <c r="BL222" s="18" t="s">
        <v>267</v>
      </c>
      <c r="BM222" s="232" t="s">
        <v>360</v>
      </c>
    </row>
    <row r="223" s="13" customFormat="1">
      <c r="A223" s="13"/>
      <c r="B223" s="234"/>
      <c r="C223" s="235"/>
      <c r="D223" s="236" t="s">
        <v>133</v>
      </c>
      <c r="E223" s="237" t="s">
        <v>1</v>
      </c>
      <c r="F223" s="238" t="s">
        <v>361</v>
      </c>
      <c r="G223" s="235"/>
      <c r="H223" s="239">
        <v>750.70000000000005</v>
      </c>
      <c r="I223" s="240"/>
      <c r="J223" s="235"/>
      <c r="K223" s="235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133</v>
      </c>
      <c r="AU223" s="245" t="s">
        <v>89</v>
      </c>
      <c r="AV223" s="13" t="s">
        <v>89</v>
      </c>
      <c r="AW223" s="13" t="s">
        <v>35</v>
      </c>
      <c r="AX223" s="13" t="s">
        <v>79</v>
      </c>
      <c r="AY223" s="245" t="s">
        <v>124</v>
      </c>
    </row>
    <row r="224" s="14" customFormat="1">
      <c r="A224" s="14"/>
      <c r="B224" s="246"/>
      <c r="C224" s="247"/>
      <c r="D224" s="236" t="s">
        <v>133</v>
      </c>
      <c r="E224" s="248" t="s">
        <v>1</v>
      </c>
      <c r="F224" s="249" t="s">
        <v>134</v>
      </c>
      <c r="G224" s="247"/>
      <c r="H224" s="250">
        <v>750.70000000000005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133</v>
      </c>
      <c r="AU224" s="256" t="s">
        <v>89</v>
      </c>
      <c r="AV224" s="14" t="s">
        <v>135</v>
      </c>
      <c r="AW224" s="14" t="s">
        <v>35</v>
      </c>
      <c r="AX224" s="14" t="s">
        <v>87</v>
      </c>
      <c r="AY224" s="256" t="s">
        <v>124</v>
      </c>
    </row>
    <row r="225" s="2" customFormat="1" ht="49.05" customHeight="1">
      <c r="A225" s="39"/>
      <c r="B225" s="40"/>
      <c r="C225" s="264" t="s">
        <v>362</v>
      </c>
      <c r="D225" s="264" t="s">
        <v>222</v>
      </c>
      <c r="E225" s="265" t="s">
        <v>363</v>
      </c>
      <c r="F225" s="266" t="s">
        <v>364</v>
      </c>
      <c r="G225" s="267" t="s">
        <v>219</v>
      </c>
      <c r="H225" s="268">
        <v>975.90999999999997</v>
      </c>
      <c r="I225" s="269"/>
      <c r="J225" s="270">
        <f>ROUND(I225*H225,2)</f>
        <v>0</v>
      </c>
      <c r="K225" s="271"/>
      <c r="L225" s="272"/>
      <c r="M225" s="273" t="s">
        <v>1</v>
      </c>
      <c r="N225" s="274" t="s">
        <v>44</v>
      </c>
      <c r="O225" s="92"/>
      <c r="P225" s="230">
        <f>O225*H225</f>
        <v>0</v>
      </c>
      <c r="Q225" s="230">
        <v>0.0047000000000000002</v>
      </c>
      <c r="R225" s="230">
        <f>Q225*H225</f>
        <v>4.5867769999999997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350</v>
      </c>
      <c r="AT225" s="232" t="s">
        <v>222</v>
      </c>
      <c r="AU225" s="232" t="s">
        <v>89</v>
      </c>
      <c r="AY225" s="18" t="s">
        <v>124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87</v>
      </c>
      <c r="BK225" s="233">
        <f>ROUND(I225*H225,2)</f>
        <v>0</v>
      </c>
      <c r="BL225" s="18" t="s">
        <v>267</v>
      </c>
      <c r="BM225" s="232" t="s">
        <v>365</v>
      </c>
    </row>
    <row r="226" s="13" customFormat="1">
      <c r="A226" s="13"/>
      <c r="B226" s="234"/>
      <c r="C226" s="235"/>
      <c r="D226" s="236" t="s">
        <v>133</v>
      </c>
      <c r="E226" s="237" t="s">
        <v>1</v>
      </c>
      <c r="F226" s="238" t="s">
        <v>366</v>
      </c>
      <c r="G226" s="235"/>
      <c r="H226" s="239">
        <v>975.90999999999997</v>
      </c>
      <c r="I226" s="240"/>
      <c r="J226" s="235"/>
      <c r="K226" s="235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133</v>
      </c>
      <c r="AU226" s="245" t="s">
        <v>89</v>
      </c>
      <c r="AV226" s="13" t="s">
        <v>89</v>
      </c>
      <c r="AW226" s="13" t="s">
        <v>35</v>
      </c>
      <c r="AX226" s="13" t="s">
        <v>79</v>
      </c>
      <c r="AY226" s="245" t="s">
        <v>124</v>
      </c>
    </row>
    <row r="227" s="14" customFormat="1">
      <c r="A227" s="14"/>
      <c r="B227" s="246"/>
      <c r="C227" s="247"/>
      <c r="D227" s="236" t="s">
        <v>133</v>
      </c>
      <c r="E227" s="248" t="s">
        <v>1</v>
      </c>
      <c r="F227" s="249" t="s">
        <v>134</v>
      </c>
      <c r="G227" s="247"/>
      <c r="H227" s="250">
        <v>975.90999999999997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133</v>
      </c>
      <c r="AU227" s="256" t="s">
        <v>89</v>
      </c>
      <c r="AV227" s="14" t="s">
        <v>135</v>
      </c>
      <c r="AW227" s="14" t="s">
        <v>35</v>
      </c>
      <c r="AX227" s="14" t="s">
        <v>87</v>
      </c>
      <c r="AY227" s="256" t="s">
        <v>124</v>
      </c>
    </row>
    <row r="228" s="2" customFormat="1" ht="37.8" customHeight="1">
      <c r="A228" s="39"/>
      <c r="B228" s="40"/>
      <c r="C228" s="220" t="s">
        <v>350</v>
      </c>
      <c r="D228" s="220" t="s">
        <v>127</v>
      </c>
      <c r="E228" s="221" t="s">
        <v>367</v>
      </c>
      <c r="F228" s="222" t="s">
        <v>368</v>
      </c>
      <c r="G228" s="223" t="s">
        <v>339</v>
      </c>
      <c r="H228" s="224">
        <v>142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44</v>
      </c>
      <c r="O228" s="92"/>
      <c r="P228" s="230">
        <f>O228*H228</f>
        <v>0</v>
      </c>
      <c r="Q228" s="230">
        <v>0.00115</v>
      </c>
      <c r="R228" s="230">
        <f>Q228*H228</f>
        <v>0.1633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267</v>
      </c>
      <c r="AT228" s="232" t="s">
        <v>127</v>
      </c>
      <c r="AU228" s="232" t="s">
        <v>89</v>
      </c>
      <c r="AY228" s="18" t="s">
        <v>124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87</v>
      </c>
      <c r="BK228" s="233">
        <f>ROUND(I228*H228,2)</f>
        <v>0</v>
      </c>
      <c r="BL228" s="18" t="s">
        <v>267</v>
      </c>
      <c r="BM228" s="232" t="s">
        <v>369</v>
      </c>
    </row>
    <row r="229" s="13" customFormat="1">
      <c r="A229" s="13"/>
      <c r="B229" s="234"/>
      <c r="C229" s="235"/>
      <c r="D229" s="236" t="s">
        <v>133</v>
      </c>
      <c r="E229" s="237" t="s">
        <v>1</v>
      </c>
      <c r="F229" s="238" t="s">
        <v>370</v>
      </c>
      <c r="G229" s="235"/>
      <c r="H229" s="239">
        <v>142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133</v>
      </c>
      <c r="AU229" s="245" t="s">
        <v>89</v>
      </c>
      <c r="AV229" s="13" t="s">
        <v>89</v>
      </c>
      <c r="AW229" s="13" t="s">
        <v>35</v>
      </c>
      <c r="AX229" s="13" t="s">
        <v>79</v>
      </c>
      <c r="AY229" s="245" t="s">
        <v>124</v>
      </c>
    </row>
    <row r="230" s="14" customFormat="1">
      <c r="A230" s="14"/>
      <c r="B230" s="246"/>
      <c r="C230" s="247"/>
      <c r="D230" s="236" t="s">
        <v>133</v>
      </c>
      <c r="E230" s="248" t="s">
        <v>1</v>
      </c>
      <c r="F230" s="249" t="s">
        <v>134</v>
      </c>
      <c r="G230" s="247"/>
      <c r="H230" s="250">
        <v>142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133</v>
      </c>
      <c r="AU230" s="256" t="s">
        <v>89</v>
      </c>
      <c r="AV230" s="14" t="s">
        <v>135</v>
      </c>
      <c r="AW230" s="14" t="s">
        <v>35</v>
      </c>
      <c r="AX230" s="14" t="s">
        <v>87</v>
      </c>
      <c r="AY230" s="256" t="s">
        <v>124</v>
      </c>
    </row>
    <row r="231" s="2" customFormat="1" ht="37.8" customHeight="1">
      <c r="A231" s="39"/>
      <c r="B231" s="40"/>
      <c r="C231" s="220" t="s">
        <v>371</v>
      </c>
      <c r="D231" s="220" t="s">
        <v>127</v>
      </c>
      <c r="E231" s="221" t="s">
        <v>372</v>
      </c>
      <c r="F231" s="222" t="s">
        <v>373</v>
      </c>
      <c r="G231" s="223" t="s">
        <v>339</v>
      </c>
      <c r="H231" s="224">
        <v>122.59999999999999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44</v>
      </c>
      <c r="O231" s="92"/>
      <c r="P231" s="230">
        <f>O231*H231</f>
        <v>0</v>
      </c>
      <c r="Q231" s="230">
        <v>0.00063000000000000003</v>
      </c>
      <c r="R231" s="230">
        <f>Q231*H231</f>
        <v>0.077238000000000001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267</v>
      </c>
      <c r="AT231" s="232" t="s">
        <v>127</v>
      </c>
      <c r="AU231" s="232" t="s">
        <v>89</v>
      </c>
      <c r="AY231" s="18" t="s">
        <v>124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87</v>
      </c>
      <c r="BK231" s="233">
        <f>ROUND(I231*H231,2)</f>
        <v>0</v>
      </c>
      <c r="BL231" s="18" t="s">
        <v>267</v>
      </c>
      <c r="BM231" s="232" t="s">
        <v>374</v>
      </c>
    </row>
    <row r="232" s="13" customFormat="1">
      <c r="A232" s="13"/>
      <c r="B232" s="234"/>
      <c r="C232" s="235"/>
      <c r="D232" s="236" t="s">
        <v>133</v>
      </c>
      <c r="E232" s="237" t="s">
        <v>1</v>
      </c>
      <c r="F232" s="238" t="s">
        <v>375</v>
      </c>
      <c r="G232" s="235"/>
      <c r="H232" s="239">
        <v>122.59999999999999</v>
      </c>
      <c r="I232" s="240"/>
      <c r="J232" s="235"/>
      <c r="K232" s="235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133</v>
      </c>
      <c r="AU232" s="245" t="s">
        <v>89</v>
      </c>
      <c r="AV232" s="13" t="s">
        <v>89</v>
      </c>
      <c r="AW232" s="13" t="s">
        <v>35</v>
      </c>
      <c r="AX232" s="13" t="s">
        <v>79</v>
      </c>
      <c r="AY232" s="245" t="s">
        <v>124</v>
      </c>
    </row>
    <row r="233" s="14" customFormat="1">
      <c r="A233" s="14"/>
      <c r="B233" s="246"/>
      <c r="C233" s="247"/>
      <c r="D233" s="236" t="s">
        <v>133</v>
      </c>
      <c r="E233" s="248" t="s">
        <v>1</v>
      </c>
      <c r="F233" s="249" t="s">
        <v>134</v>
      </c>
      <c r="G233" s="247"/>
      <c r="H233" s="250">
        <v>122.59999999999999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133</v>
      </c>
      <c r="AU233" s="256" t="s">
        <v>89</v>
      </c>
      <c r="AV233" s="14" t="s">
        <v>135</v>
      </c>
      <c r="AW233" s="14" t="s">
        <v>35</v>
      </c>
      <c r="AX233" s="14" t="s">
        <v>87</v>
      </c>
      <c r="AY233" s="256" t="s">
        <v>124</v>
      </c>
    </row>
    <row r="234" s="2" customFormat="1" ht="33" customHeight="1">
      <c r="A234" s="39"/>
      <c r="B234" s="40"/>
      <c r="C234" s="220" t="s">
        <v>376</v>
      </c>
      <c r="D234" s="220" t="s">
        <v>127</v>
      </c>
      <c r="E234" s="221" t="s">
        <v>377</v>
      </c>
      <c r="F234" s="222" t="s">
        <v>378</v>
      </c>
      <c r="G234" s="223" t="s">
        <v>219</v>
      </c>
      <c r="H234" s="224">
        <v>69.018000000000001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44</v>
      </c>
      <c r="O234" s="92"/>
      <c r="P234" s="230">
        <f>O234*H234</f>
        <v>0</v>
      </c>
      <c r="Q234" s="230">
        <v>0.01087</v>
      </c>
      <c r="R234" s="230">
        <f>Q234*H234</f>
        <v>0.75022566000000002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135</v>
      </c>
      <c r="AT234" s="232" t="s">
        <v>127</v>
      </c>
      <c r="AU234" s="232" t="s">
        <v>89</v>
      </c>
      <c r="AY234" s="18" t="s">
        <v>124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87</v>
      </c>
      <c r="BK234" s="233">
        <f>ROUND(I234*H234,2)</f>
        <v>0</v>
      </c>
      <c r="BL234" s="18" t="s">
        <v>135</v>
      </c>
      <c r="BM234" s="232" t="s">
        <v>379</v>
      </c>
    </row>
    <row r="235" s="2" customFormat="1">
      <c r="A235" s="39"/>
      <c r="B235" s="40"/>
      <c r="C235" s="41"/>
      <c r="D235" s="236" t="s">
        <v>139</v>
      </c>
      <c r="E235" s="41"/>
      <c r="F235" s="257" t="s">
        <v>380</v>
      </c>
      <c r="G235" s="41"/>
      <c r="H235" s="41"/>
      <c r="I235" s="258"/>
      <c r="J235" s="41"/>
      <c r="K235" s="41"/>
      <c r="L235" s="45"/>
      <c r="M235" s="259"/>
      <c r="N235" s="260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139</v>
      </c>
      <c r="AU235" s="18" t="s">
        <v>89</v>
      </c>
    </row>
    <row r="236" s="13" customFormat="1">
      <c r="A236" s="13"/>
      <c r="B236" s="234"/>
      <c r="C236" s="235"/>
      <c r="D236" s="236" t="s">
        <v>133</v>
      </c>
      <c r="E236" s="237" t="s">
        <v>1</v>
      </c>
      <c r="F236" s="238" t="s">
        <v>381</v>
      </c>
      <c r="G236" s="235"/>
      <c r="H236" s="239">
        <v>63</v>
      </c>
      <c r="I236" s="240"/>
      <c r="J236" s="235"/>
      <c r="K236" s="235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133</v>
      </c>
      <c r="AU236" s="245" t="s">
        <v>89</v>
      </c>
      <c r="AV236" s="13" t="s">
        <v>89</v>
      </c>
      <c r="AW236" s="13" t="s">
        <v>35</v>
      </c>
      <c r="AX236" s="13" t="s">
        <v>79</v>
      </c>
      <c r="AY236" s="245" t="s">
        <v>124</v>
      </c>
    </row>
    <row r="237" s="13" customFormat="1">
      <c r="A237" s="13"/>
      <c r="B237" s="234"/>
      <c r="C237" s="235"/>
      <c r="D237" s="236" t="s">
        <v>133</v>
      </c>
      <c r="E237" s="237" t="s">
        <v>1</v>
      </c>
      <c r="F237" s="238" t="s">
        <v>382</v>
      </c>
      <c r="G237" s="235"/>
      <c r="H237" s="239">
        <v>6.0179999999999998</v>
      </c>
      <c r="I237" s="240"/>
      <c r="J237" s="235"/>
      <c r="K237" s="235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133</v>
      </c>
      <c r="AU237" s="245" t="s">
        <v>89</v>
      </c>
      <c r="AV237" s="13" t="s">
        <v>89</v>
      </c>
      <c r="AW237" s="13" t="s">
        <v>35</v>
      </c>
      <c r="AX237" s="13" t="s">
        <v>79</v>
      </c>
      <c r="AY237" s="245" t="s">
        <v>124</v>
      </c>
    </row>
    <row r="238" s="14" customFormat="1">
      <c r="A238" s="14"/>
      <c r="B238" s="246"/>
      <c r="C238" s="247"/>
      <c r="D238" s="236" t="s">
        <v>133</v>
      </c>
      <c r="E238" s="248" t="s">
        <v>1</v>
      </c>
      <c r="F238" s="249" t="s">
        <v>134</v>
      </c>
      <c r="G238" s="247"/>
      <c r="H238" s="250">
        <v>69.018000000000001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133</v>
      </c>
      <c r="AU238" s="256" t="s">
        <v>89</v>
      </c>
      <c r="AV238" s="14" t="s">
        <v>135</v>
      </c>
      <c r="AW238" s="14" t="s">
        <v>35</v>
      </c>
      <c r="AX238" s="14" t="s">
        <v>87</v>
      </c>
      <c r="AY238" s="256" t="s">
        <v>124</v>
      </c>
    </row>
    <row r="239" s="2" customFormat="1" ht="33" customHeight="1">
      <c r="A239" s="39"/>
      <c r="B239" s="40"/>
      <c r="C239" s="220" t="s">
        <v>383</v>
      </c>
      <c r="D239" s="220" t="s">
        <v>127</v>
      </c>
      <c r="E239" s="221" t="s">
        <v>384</v>
      </c>
      <c r="F239" s="222" t="s">
        <v>385</v>
      </c>
      <c r="G239" s="223" t="s">
        <v>219</v>
      </c>
      <c r="H239" s="224">
        <v>767.32399999999996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44</v>
      </c>
      <c r="O239" s="92"/>
      <c r="P239" s="230">
        <f>O239*H239</f>
        <v>0</v>
      </c>
      <c r="Q239" s="230">
        <v>0.00022000000000000001</v>
      </c>
      <c r="R239" s="230">
        <f>Q239*H239</f>
        <v>0.16881128000000001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267</v>
      </c>
      <c r="AT239" s="232" t="s">
        <v>127</v>
      </c>
      <c r="AU239" s="232" t="s">
        <v>89</v>
      </c>
      <c r="AY239" s="18" t="s">
        <v>124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87</v>
      </c>
      <c r="BK239" s="233">
        <f>ROUND(I239*H239,2)</f>
        <v>0</v>
      </c>
      <c r="BL239" s="18" t="s">
        <v>267</v>
      </c>
      <c r="BM239" s="232" t="s">
        <v>386</v>
      </c>
    </row>
    <row r="240" s="2" customFormat="1">
      <c r="A240" s="39"/>
      <c r="B240" s="40"/>
      <c r="C240" s="41"/>
      <c r="D240" s="236" t="s">
        <v>139</v>
      </c>
      <c r="E240" s="41"/>
      <c r="F240" s="257" t="s">
        <v>387</v>
      </c>
      <c r="G240" s="41"/>
      <c r="H240" s="41"/>
      <c r="I240" s="258"/>
      <c r="J240" s="41"/>
      <c r="K240" s="41"/>
      <c r="L240" s="45"/>
      <c r="M240" s="259"/>
      <c r="N240" s="260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139</v>
      </c>
      <c r="AU240" s="18" t="s">
        <v>89</v>
      </c>
    </row>
    <row r="241" s="13" customFormat="1">
      <c r="A241" s="13"/>
      <c r="B241" s="234"/>
      <c r="C241" s="235"/>
      <c r="D241" s="236" t="s">
        <v>133</v>
      </c>
      <c r="E241" s="237" t="s">
        <v>1</v>
      </c>
      <c r="F241" s="238" t="s">
        <v>388</v>
      </c>
      <c r="G241" s="235"/>
      <c r="H241" s="239">
        <v>767.32399999999996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133</v>
      </c>
      <c r="AU241" s="245" t="s">
        <v>89</v>
      </c>
      <c r="AV241" s="13" t="s">
        <v>89</v>
      </c>
      <c r="AW241" s="13" t="s">
        <v>35</v>
      </c>
      <c r="AX241" s="13" t="s">
        <v>79</v>
      </c>
      <c r="AY241" s="245" t="s">
        <v>124</v>
      </c>
    </row>
    <row r="242" s="14" customFormat="1">
      <c r="A242" s="14"/>
      <c r="B242" s="246"/>
      <c r="C242" s="247"/>
      <c r="D242" s="236" t="s">
        <v>133</v>
      </c>
      <c r="E242" s="248" t="s">
        <v>1</v>
      </c>
      <c r="F242" s="249" t="s">
        <v>134</v>
      </c>
      <c r="G242" s="247"/>
      <c r="H242" s="250">
        <v>767.32399999999996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133</v>
      </c>
      <c r="AU242" s="256" t="s">
        <v>89</v>
      </c>
      <c r="AV242" s="14" t="s">
        <v>135</v>
      </c>
      <c r="AW242" s="14" t="s">
        <v>35</v>
      </c>
      <c r="AX242" s="14" t="s">
        <v>87</v>
      </c>
      <c r="AY242" s="256" t="s">
        <v>124</v>
      </c>
    </row>
    <row r="243" s="2" customFormat="1" ht="37.8" customHeight="1">
      <c r="A243" s="39"/>
      <c r="B243" s="40"/>
      <c r="C243" s="264" t="s">
        <v>389</v>
      </c>
      <c r="D243" s="264" t="s">
        <v>222</v>
      </c>
      <c r="E243" s="265" t="s">
        <v>390</v>
      </c>
      <c r="F243" s="266" t="s">
        <v>391</v>
      </c>
      <c r="G243" s="267" t="s">
        <v>219</v>
      </c>
      <c r="H243" s="268">
        <v>818.40200000000004</v>
      </c>
      <c r="I243" s="269"/>
      <c r="J243" s="270">
        <f>ROUND(I243*H243,2)</f>
        <v>0</v>
      </c>
      <c r="K243" s="271"/>
      <c r="L243" s="272"/>
      <c r="M243" s="273" t="s">
        <v>1</v>
      </c>
      <c r="N243" s="274" t="s">
        <v>44</v>
      </c>
      <c r="O243" s="92"/>
      <c r="P243" s="230">
        <f>O243*H243</f>
        <v>0</v>
      </c>
      <c r="Q243" s="230">
        <v>0.0015299999999999999</v>
      </c>
      <c r="R243" s="230">
        <f>Q243*H243</f>
        <v>1.25215506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350</v>
      </c>
      <c r="AT243" s="232" t="s">
        <v>222</v>
      </c>
      <c r="AU243" s="232" t="s">
        <v>89</v>
      </c>
      <c r="AY243" s="18" t="s">
        <v>124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87</v>
      </c>
      <c r="BK243" s="233">
        <f>ROUND(I243*H243,2)</f>
        <v>0</v>
      </c>
      <c r="BL243" s="18" t="s">
        <v>267</v>
      </c>
      <c r="BM243" s="232" t="s">
        <v>392</v>
      </c>
    </row>
    <row r="244" s="2" customFormat="1">
      <c r="A244" s="39"/>
      <c r="B244" s="40"/>
      <c r="C244" s="41"/>
      <c r="D244" s="236" t="s">
        <v>139</v>
      </c>
      <c r="E244" s="41"/>
      <c r="F244" s="257" t="s">
        <v>393</v>
      </c>
      <c r="G244" s="41"/>
      <c r="H244" s="41"/>
      <c r="I244" s="258"/>
      <c r="J244" s="41"/>
      <c r="K244" s="41"/>
      <c r="L244" s="45"/>
      <c r="M244" s="259"/>
      <c r="N244" s="260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139</v>
      </c>
      <c r="AU244" s="18" t="s">
        <v>89</v>
      </c>
    </row>
    <row r="245" s="13" customFormat="1">
      <c r="A245" s="13"/>
      <c r="B245" s="234"/>
      <c r="C245" s="235"/>
      <c r="D245" s="236" t="s">
        <v>133</v>
      </c>
      <c r="E245" s="237" t="s">
        <v>1</v>
      </c>
      <c r="F245" s="238" t="s">
        <v>394</v>
      </c>
      <c r="G245" s="235"/>
      <c r="H245" s="239">
        <v>818.40200000000004</v>
      </c>
      <c r="I245" s="240"/>
      <c r="J245" s="235"/>
      <c r="K245" s="235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133</v>
      </c>
      <c r="AU245" s="245" t="s">
        <v>89</v>
      </c>
      <c r="AV245" s="13" t="s">
        <v>89</v>
      </c>
      <c r="AW245" s="13" t="s">
        <v>35</v>
      </c>
      <c r="AX245" s="13" t="s">
        <v>79</v>
      </c>
      <c r="AY245" s="245" t="s">
        <v>124</v>
      </c>
    </row>
    <row r="246" s="14" customFormat="1">
      <c r="A246" s="14"/>
      <c r="B246" s="246"/>
      <c r="C246" s="247"/>
      <c r="D246" s="236" t="s">
        <v>133</v>
      </c>
      <c r="E246" s="248" t="s">
        <v>1</v>
      </c>
      <c r="F246" s="249" t="s">
        <v>134</v>
      </c>
      <c r="G246" s="247"/>
      <c r="H246" s="250">
        <v>818.40200000000004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133</v>
      </c>
      <c r="AU246" s="256" t="s">
        <v>89</v>
      </c>
      <c r="AV246" s="14" t="s">
        <v>135</v>
      </c>
      <c r="AW246" s="14" t="s">
        <v>35</v>
      </c>
      <c r="AX246" s="14" t="s">
        <v>87</v>
      </c>
      <c r="AY246" s="256" t="s">
        <v>124</v>
      </c>
    </row>
    <row r="247" s="2" customFormat="1" ht="24.15" customHeight="1">
      <c r="A247" s="39"/>
      <c r="B247" s="40"/>
      <c r="C247" s="264" t="s">
        <v>395</v>
      </c>
      <c r="D247" s="264" t="s">
        <v>222</v>
      </c>
      <c r="E247" s="265" t="s">
        <v>396</v>
      </c>
      <c r="F247" s="266" t="s">
        <v>397</v>
      </c>
      <c r="G247" s="267" t="s">
        <v>219</v>
      </c>
      <c r="H247" s="268">
        <v>179.119</v>
      </c>
      <c r="I247" s="269"/>
      <c r="J247" s="270">
        <f>ROUND(I247*H247,2)</f>
        <v>0</v>
      </c>
      <c r="K247" s="271"/>
      <c r="L247" s="272"/>
      <c r="M247" s="273" t="s">
        <v>1</v>
      </c>
      <c r="N247" s="274" t="s">
        <v>44</v>
      </c>
      <c r="O247" s="92"/>
      <c r="P247" s="230">
        <f>O247*H247</f>
        <v>0</v>
      </c>
      <c r="Q247" s="230">
        <v>0.00149</v>
      </c>
      <c r="R247" s="230">
        <f>Q247*H247</f>
        <v>0.26688730999999999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350</v>
      </c>
      <c r="AT247" s="232" t="s">
        <v>222</v>
      </c>
      <c r="AU247" s="232" t="s">
        <v>89</v>
      </c>
      <c r="AY247" s="18" t="s">
        <v>124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87</v>
      </c>
      <c r="BK247" s="233">
        <f>ROUND(I247*H247,2)</f>
        <v>0</v>
      </c>
      <c r="BL247" s="18" t="s">
        <v>267</v>
      </c>
      <c r="BM247" s="232" t="s">
        <v>398</v>
      </c>
    </row>
    <row r="248" s="2" customFormat="1">
      <c r="A248" s="39"/>
      <c r="B248" s="40"/>
      <c r="C248" s="41"/>
      <c r="D248" s="236" t="s">
        <v>139</v>
      </c>
      <c r="E248" s="41"/>
      <c r="F248" s="257" t="s">
        <v>393</v>
      </c>
      <c r="G248" s="41"/>
      <c r="H248" s="41"/>
      <c r="I248" s="258"/>
      <c r="J248" s="41"/>
      <c r="K248" s="41"/>
      <c r="L248" s="45"/>
      <c r="M248" s="259"/>
      <c r="N248" s="260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139</v>
      </c>
      <c r="AU248" s="18" t="s">
        <v>89</v>
      </c>
    </row>
    <row r="249" s="13" customFormat="1">
      <c r="A249" s="13"/>
      <c r="B249" s="234"/>
      <c r="C249" s="235"/>
      <c r="D249" s="236" t="s">
        <v>133</v>
      </c>
      <c r="E249" s="237" t="s">
        <v>1</v>
      </c>
      <c r="F249" s="238" t="s">
        <v>399</v>
      </c>
      <c r="G249" s="235"/>
      <c r="H249" s="239">
        <v>179.119</v>
      </c>
      <c r="I249" s="240"/>
      <c r="J249" s="235"/>
      <c r="K249" s="235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133</v>
      </c>
      <c r="AU249" s="245" t="s">
        <v>89</v>
      </c>
      <c r="AV249" s="13" t="s">
        <v>89</v>
      </c>
      <c r="AW249" s="13" t="s">
        <v>35</v>
      </c>
      <c r="AX249" s="13" t="s">
        <v>79</v>
      </c>
      <c r="AY249" s="245" t="s">
        <v>124</v>
      </c>
    </row>
    <row r="250" s="14" customFormat="1">
      <c r="A250" s="14"/>
      <c r="B250" s="246"/>
      <c r="C250" s="247"/>
      <c r="D250" s="236" t="s">
        <v>133</v>
      </c>
      <c r="E250" s="248" t="s">
        <v>1</v>
      </c>
      <c r="F250" s="249" t="s">
        <v>134</v>
      </c>
      <c r="G250" s="247"/>
      <c r="H250" s="250">
        <v>179.119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133</v>
      </c>
      <c r="AU250" s="256" t="s">
        <v>89</v>
      </c>
      <c r="AV250" s="14" t="s">
        <v>135</v>
      </c>
      <c r="AW250" s="14" t="s">
        <v>35</v>
      </c>
      <c r="AX250" s="14" t="s">
        <v>87</v>
      </c>
      <c r="AY250" s="256" t="s">
        <v>124</v>
      </c>
    </row>
    <row r="251" s="2" customFormat="1" ht="24.15" customHeight="1">
      <c r="A251" s="39"/>
      <c r="B251" s="40"/>
      <c r="C251" s="220" t="s">
        <v>400</v>
      </c>
      <c r="D251" s="220" t="s">
        <v>127</v>
      </c>
      <c r="E251" s="221" t="s">
        <v>401</v>
      </c>
      <c r="F251" s="222" t="s">
        <v>402</v>
      </c>
      <c r="G251" s="223" t="s">
        <v>219</v>
      </c>
      <c r="H251" s="224">
        <v>755.13</v>
      </c>
      <c r="I251" s="225"/>
      <c r="J251" s="226">
        <f>ROUND(I251*H251,2)</f>
        <v>0</v>
      </c>
      <c r="K251" s="227"/>
      <c r="L251" s="45"/>
      <c r="M251" s="228" t="s">
        <v>1</v>
      </c>
      <c r="N251" s="229" t="s">
        <v>44</v>
      </c>
      <c r="O251" s="92"/>
      <c r="P251" s="230">
        <f>O251*H251</f>
        <v>0</v>
      </c>
      <c r="Q251" s="230">
        <v>0</v>
      </c>
      <c r="R251" s="230">
        <f>Q251*H251</f>
        <v>0</v>
      </c>
      <c r="S251" s="230">
        <v>0.0035999999999999999</v>
      </c>
      <c r="T251" s="231">
        <f>S251*H251</f>
        <v>2.7184680000000001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267</v>
      </c>
      <c r="AT251" s="232" t="s">
        <v>127</v>
      </c>
      <c r="AU251" s="232" t="s">
        <v>89</v>
      </c>
      <c r="AY251" s="18" t="s">
        <v>124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87</v>
      </c>
      <c r="BK251" s="233">
        <f>ROUND(I251*H251,2)</f>
        <v>0</v>
      </c>
      <c r="BL251" s="18" t="s">
        <v>267</v>
      </c>
      <c r="BM251" s="232" t="s">
        <v>403</v>
      </c>
    </row>
    <row r="252" s="13" customFormat="1">
      <c r="A252" s="13"/>
      <c r="B252" s="234"/>
      <c r="C252" s="235"/>
      <c r="D252" s="236" t="s">
        <v>133</v>
      </c>
      <c r="E252" s="237" t="s">
        <v>1</v>
      </c>
      <c r="F252" s="238" t="s">
        <v>404</v>
      </c>
      <c r="G252" s="235"/>
      <c r="H252" s="239">
        <v>755.13</v>
      </c>
      <c r="I252" s="240"/>
      <c r="J252" s="235"/>
      <c r="K252" s="235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133</v>
      </c>
      <c r="AU252" s="245" t="s">
        <v>89</v>
      </c>
      <c r="AV252" s="13" t="s">
        <v>89</v>
      </c>
      <c r="AW252" s="13" t="s">
        <v>35</v>
      </c>
      <c r="AX252" s="13" t="s">
        <v>79</v>
      </c>
      <c r="AY252" s="245" t="s">
        <v>124</v>
      </c>
    </row>
    <row r="253" s="14" customFormat="1">
      <c r="A253" s="14"/>
      <c r="B253" s="246"/>
      <c r="C253" s="247"/>
      <c r="D253" s="236" t="s">
        <v>133</v>
      </c>
      <c r="E253" s="248" t="s">
        <v>1</v>
      </c>
      <c r="F253" s="249" t="s">
        <v>134</v>
      </c>
      <c r="G253" s="247"/>
      <c r="H253" s="250">
        <v>755.13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133</v>
      </c>
      <c r="AU253" s="256" t="s">
        <v>89</v>
      </c>
      <c r="AV253" s="14" t="s">
        <v>135</v>
      </c>
      <c r="AW253" s="14" t="s">
        <v>35</v>
      </c>
      <c r="AX253" s="14" t="s">
        <v>87</v>
      </c>
      <c r="AY253" s="256" t="s">
        <v>124</v>
      </c>
    </row>
    <row r="254" s="2" customFormat="1" ht="24.15" customHeight="1">
      <c r="A254" s="39"/>
      <c r="B254" s="40"/>
      <c r="C254" s="220" t="s">
        <v>405</v>
      </c>
      <c r="D254" s="220" t="s">
        <v>127</v>
      </c>
      <c r="E254" s="221" t="s">
        <v>406</v>
      </c>
      <c r="F254" s="222" t="s">
        <v>407</v>
      </c>
      <c r="G254" s="223" t="s">
        <v>219</v>
      </c>
      <c r="H254" s="224">
        <v>770.32399999999996</v>
      </c>
      <c r="I254" s="225"/>
      <c r="J254" s="226">
        <f>ROUND(I254*H254,2)</f>
        <v>0</v>
      </c>
      <c r="K254" s="227"/>
      <c r="L254" s="45"/>
      <c r="M254" s="228" t="s">
        <v>1</v>
      </c>
      <c r="N254" s="229" t="s">
        <v>44</v>
      </c>
      <c r="O254" s="92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267</v>
      </c>
      <c r="AT254" s="232" t="s">
        <v>127</v>
      </c>
      <c r="AU254" s="232" t="s">
        <v>89</v>
      </c>
      <c r="AY254" s="18" t="s">
        <v>124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87</v>
      </c>
      <c r="BK254" s="233">
        <f>ROUND(I254*H254,2)</f>
        <v>0</v>
      </c>
      <c r="BL254" s="18" t="s">
        <v>267</v>
      </c>
      <c r="BM254" s="232" t="s">
        <v>408</v>
      </c>
    </row>
    <row r="255" s="13" customFormat="1">
      <c r="A255" s="13"/>
      <c r="B255" s="234"/>
      <c r="C255" s="235"/>
      <c r="D255" s="236" t="s">
        <v>133</v>
      </c>
      <c r="E255" s="237" t="s">
        <v>1</v>
      </c>
      <c r="F255" s="238" t="s">
        <v>409</v>
      </c>
      <c r="G255" s="235"/>
      <c r="H255" s="239">
        <v>767.32399999999996</v>
      </c>
      <c r="I255" s="240"/>
      <c r="J255" s="235"/>
      <c r="K255" s="235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133</v>
      </c>
      <c r="AU255" s="245" t="s">
        <v>89</v>
      </c>
      <c r="AV255" s="13" t="s">
        <v>89</v>
      </c>
      <c r="AW255" s="13" t="s">
        <v>35</v>
      </c>
      <c r="AX255" s="13" t="s">
        <v>79</v>
      </c>
      <c r="AY255" s="245" t="s">
        <v>124</v>
      </c>
    </row>
    <row r="256" s="13" customFormat="1">
      <c r="A256" s="13"/>
      <c r="B256" s="234"/>
      <c r="C256" s="235"/>
      <c r="D256" s="236" t="s">
        <v>133</v>
      </c>
      <c r="E256" s="237" t="s">
        <v>1</v>
      </c>
      <c r="F256" s="238" t="s">
        <v>410</v>
      </c>
      <c r="G256" s="235"/>
      <c r="H256" s="239">
        <v>3</v>
      </c>
      <c r="I256" s="240"/>
      <c r="J256" s="235"/>
      <c r="K256" s="235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133</v>
      </c>
      <c r="AU256" s="245" t="s">
        <v>89</v>
      </c>
      <c r="AV256" s="13" t="s">
        <v>89</v>
      </c>
      <c r="AW256" s="13" t="s">
        <v>35</v>
      </c>
      <c r="AX256" s="13" t="s">
        <v>79</v>
      </c>
      <c r="AY256" s="245" t="s">
        <v>124</v>
      </c>
    </row>
    <row r="257" s="14" customFormat="1">
      <c r="A257" s="14"/>
      <c r="B257" s="246"/>
      <c r="C257" s="247"/>
      <c r="D257" s="236" t="s">
        <v>133</v>
      </c>
      <c r="E257" s="248" t="s">
        <v>1</v>
      </c>
      <c r="F257" s="249" t="s">
        <v>134</v>
      </c>
      <c r="G257" s="247"/>
      <c r="H257" s="250">
        <v>770.32399999999996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6" t="s">
        <v>133</v>
      </c>
      <c r="AU257" s="256" t="s">
        <v>89</v>
      </c>
      <c r="AV257" s="14" t="s">
        <v>135</v>
      </c>
      <c r="AW257" s="14" t="s">
        <v>35</v>
      </c>
      <c r="AX257" s="14" t="s">
        <v>87</v>
      </c>
      <c r="AY257" s="256" t="s">
        <v>124</v>
      </c>
    </row>
    <row r="258" s="2" customFormat="1" ht="16.5" customHeight="1">
      <c r="A258" s="39"/>
      <c r="B258" s="40"/>
      <c r="C258" s="264" t="s">
        <v>411</v>
      </c>
      <c r="D258" s="264" t="s">
        <v>222</v>
      </c>
      <c r="E258" s="265" t="s">
        <v>412</v>
      </c>
      <c r="F258" s="266" t="s">
        <v>413</v>
      </c>
      <c r="G258" s="267" t="s">
        <v>219</v>
      </c>
      <c r="H258" s="268">
        <v>997.52099999999996</v>
      </c>
      <c r="I258" s="269"/>
      <c r="J258" s="270">
        <f>ROUND(I258*H258,2)</f>
        <v>0</v>
      </c>
      <c r="K258" s="271"/>
      <c r="L258" s="272"/>
      <c r="M258" s="273" t="s">
        <v>1</v>
      </c>
      <c r="N258" s="274" t="s">
        <v>44</v>
      </c>
      <c r="O258" s="92"/>
      <c r="P258" s="230">
        <f>O258*H258</f>
        <v>0</v>
      </c>
      <c r="Q258" s="230">
        <v>0</v>
      </c>
      <c r="R258" s="230">
        <f>Q258*H258</f>
        <v>0</v>
      </c>
      <c r="S258" s="230">
        <v>0</v>
      </c>
      <c r="T258" s="23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2" t="s">
        <v>350</v>
      </c>
      <c r="AT258" s="232" t="s">
        <v>222</v>
      </c>
      <c r="AU258" s="232" t="s">
        <v>89</v>
      </c>
      <c r="AY258" s="18" t="s">
        <v>124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8" t="s">
        <v>87</v>
      </c>
      <c r="BK258" s="233">
        <f>ROUND(I258*H258,2)</f>
        <v>0</v>
      </c>
      <c r="BL258" s="18" t="s">
        <v>267</v>
      </c>
      <c r="BM258" s="232" t="s">
        <v>414</v>
      </c>
    </row>
    <row r="259" s="13" customFormat="1">
      <c r="A259" s="13"/>
      <c r="B259" s="234"/>
      <c r="C259" s="235"/>
      <c r="D259" s="236" t="s">
        <v>133</v>
      </c>
      <c r="E259" s="237" t="s">
        <v>1</v>
      </c>
      <c r="F259" s="238" t="s">
        <v>415</v>
      </c>
      <c r="G259" s="235"/>
      <c r="H259" s="239">
        <v>997.52099999999996</v>
      </c>
      <c r="I259" s="240"/>
      <c r="J259" s="235"/>
      <c r="K259" s="235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133</v>
      </c>
      <c r="AU259" s="245" t="s">
        <v>89</v>
      </c>
      <c r="AV259" s="13" t="s">
        <v>89</v>
      </c>
      <c r="AW259" s="13" t="s">
        <v>35</v>
      </c>
      <c r="AX259" s="13" t="s">
        <v>79</v>
      </c>
      <c r="AY259" s="245" t="s">
        <v>124</v>
      </c>
    </row>
    <row r="260" s="14" customFormat="1">
      <c r="A260" s="14"/>
      <c r="B260" s="246"/>
      <c r="C260" s="247"/>
      <c r="D260" s="236" t="s">
        <v>133</v>
      </c>
      <c r="E260" s="248" t="s">
        <v>1</v>
      </c>
      <c r="F260" s="249" t="s">
        <v>134</v>
      </c>
      <c r="G260" s="247"/>
      <c r="H260" s="250">
        <v>997.52099999999996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6" t="s">
        <v>133</v>
      </c>
      <c r="AU260" s="256" t="s">
        <v>89</v>
      </c>
      <c r="AV260" s="14" t="s">
        <v>135</v>
      </c>
      <c r="AW260" s="14" t="s">
        <v>35</v>
      </c>
      <c r="AX260" s="14" t="s">
        <v>87</v>
      </c>
      <c r="AY260" s="256" t="s">
        <v>124</v>
      </c>
    </row>
    <row r="261" s="2" customFormat="1" ht="24.15" customHeight="1">
      <c r="A261" s="39"/>
      <c r="B261" s="40"/>
      <c r="C261" s="264" t="s">
        <v>416</v>
      </c>
      <c r="D261" s="264" t="s">
        <v>222</v>
      </c>
      <c r="E261" s="265" t="s">
        <v>417</v>
      </c>
      <c r="F261" s="266" t="s">
        <v>418</v>
      </c>
      <c r="G261" s="267" t="s">
        <v>219</v>
      </c>
      <c r="H261" s="268">
        <v>3.8999999999999999</v>
      </c>
      <c r="I261" s="269"/>
      <c r="J261" s="270">
        <f>ROUND(I261*H261,2)</f>
        <v>0</v>
      </c>
      <c r="K261" s="271"/>
      <c r="L261" s="272"/>
      <c r="M261" s="273" t="s">
        <v>1</v>
      </c>
      <c r="N261" s="274" t="s">
        <v>44</v>
      </c>
      <c r="O261" s="92"/>
      <c r="P261" s="230">
        <f>O261*H261</f>
        <v>0</v>
      </c>
      <c r="Q261" s="230">
        <v>0.00050000000000000001</v>
      </c>
      <c r="R261" s="230">
        <f>Q261*H261</f>
        <v>0.0019499999999999999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350</v>
      </c>
      <c r="AT261" s="232" t="s">
        <v>222</v>
      </c>
      <c r="AU261" s="232" t="s">
        <v>89</v>
      </c>
      <c r="AY261" s="18" t="s">
        <v>124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87</v>
      </c>
      <c r="BK261" s="233">
        <f>ROUND(I261*H261,2)</f>
        <v>0</v>
      </c>
      <c r="BL261" s="18" t="s">
        <v>267</v>
      </c>
      <c r="BM261" s="232" t="s">
        <v>419</v>
      </c>
    </row>
    <row r="262" s="13" customFormat="1">
      <c r="A262" s="13"/>
      <c r="B262" s="234"/>
      <c r="C262" s="235"/>
      <c r="D262" s="236" t="s">
        <v>133</v>
      </c>
      <c r="E262" s="237" t="s">
        <v>1</v>
      </c>
      <c r="F262" s="238" t="s">
        <v>420</v>
      </c>
      <c r="G262" s="235"/>
      <c r="H262" s="239">
        <v>3.8999999999999999</v>
      </c>
      <c r="I262" s="240"/>
      <c r="J262" s="235"/>
      <c r="K262" s="235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133</v>
      </c>
      <c r="AU262" s="245" t="s">
        <v>89</v>
      </c>
      <c r="AV262" s="13" t="s">
        <v>89</v>
      </c>
      <c r="AW262" s="13" t="s">
        <v>35</v>
      </c>
      <c r="AX262" s="13" t="s">
        <v>79</v>
      </c>
      <c r="AY262" s="245" t="s">
        <v>124</v>
      </c>
    </row>
    <row r="263" s="14" customFormat="1">
      <c r="A263" s="14"/>
      <c r="B263" s="246"/>
      <c r="C263" s="247"/>
      <c r="D263" s="236" t="s">
        <v>133</v>
      </c>
      <c r="E263" s="248" t="s">
        <v>1</v>
      </c>
      <c r="F263" s="249" t="s">
        <v>134</v>
      </c>
      <c r="G263" s="247"/>
      <c r="H263" s="250">
        <v>3.8999999999999999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6" t="s">
        <v>133</v>
      </c>
      <c r="AU263" s="256" t="s">
        <v>89</v>
      </c>
      <c r="AV263" s="14" t="s">
        <v>135</v>
      </c>
      <c r="AW263" s="14" t="s">
        <v>35</v>
      </c>
      <c r="AX263" s="14" t="s">
        <v>87</v>
      </c>
      <c r="AY263" s="256" t="s">
        <v>124</v>
      </c>
    </row>
    <row r="264" s="2" customFormat="1" ht="24.15" customHeight="1">
      <c r="A264" s="39"/>
      <c r="B264" s="40"/>
      <c r="C264" s="220" t="s">
        <v>421</v>
      </c>
      <c r="D264" s="220" t="s">
        <v>127</v>
      </c>
      <c r="E264" s="221" t="s">
        <v>422</v>
      </c>
      <c r="F264" s="222" t="s">
        <v>423</v>
      </c>
      <c r="G264" s="223" t="s">
        <v>424</v>
      </c>
      <c r="H264" s="285"/>
      <c r="I264" s="225"/>
      <c r="J264" s="226">
        <f>ROUND(I264*H264,2)</f>
        <v>0</v>
      </c>
      <c r="K264" s="227"/>
      <c r="L264" s="45"/>
      <c r="M264" s="228" t="s">
        <v>1</v>
      </c>
      <c r="N264" s="229" t="s">
        <v>44</v>
      </c>
      <c r="O264" s="92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267</v>
      </c>
      <c r="AT264" s="232" t="s">
        <v>127</v>
      </c>
      <c r="AU264" s="232" t="s">
        <v>89</v>
      </c>
      <c r="AY264" s="18" t="s">
        <v>124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87</v>
      </c>
      <c r="BK264" s="233">
        <f>ROUND(I264*H264,2)</f>
        <v>0</v>
      </c>
      <c r="BL264" s="18" t="s">
        <v>267</v>
      </c>
      <c r="BM264" s="232" t="s">
        <v>425</v>
      </c>
    </row>
    <row r="265" s="12" customFormat="1" ht="22.8" customHeight="1">
      <c r="A265" s="12"/>
      <c r="B265" s="204"/>
      <c r="C265" s="205"/>
      <c r="D265" s="206" t="s">
        <v>78</v>
      </c>
      <c r="E265" s="218" t="s">
        <v>426</v>
      </c>
      <c r="F265" s="218" t="s">
        <v>427</v>
      </c>
      <c r="G265" s="205"/>
      <c r="H265" s="205"/>
      <c r="I265" s="208"/>
      <c r="J265" s="219">
        <f>BK265</f>
        <v>0</v>
      </c>
      <c r="K265" s="205"/>
      <c r="L265" s="210"/>
      <c r="M265" s="211"/>
      <c r="N265" s="212"/>
      <c r="O265" s="212"/>
      <c r="P265" s="213">
        <f>SUM(P266:P318)</f>
        <v>0</v>
      </c>
      <c r="Q265" s="212"/>
      <c r="R265" s="213">
        <f>SUM(R266:R318)</f>
        <v>4.1089714199999996</v>
      </c>
      <c r="S265" s="212"/>
      <c r="T265" s="214">
        <f>SUM(T266:T318)</f>
        <v>9.3606499999999997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5" t="s">
        <v>89</v>
      </c>
      <c r="AT265" s="216" t="s">
        <v>78</v>
      </c>
      <c r="AU265" s="216" t="s">
        <v>87</v>
      </c>
      <c r="AY265" s="215" t="s">
        <v>124</v>
      </c>
      <c r="BK265" s="217">
        <f>SUM(BK266:BK318)</f>
        <v>0</v>
      </c>
    </row>
    <row r="266" s="2" customFormat="1" ht="24.15" customHeight="1">
      <c r="A266" s="39"/>
      <c r="B266" s="40"/>
      <c r="C266" s="220" t="s">
        <v>428</v>
      </c>
      <c r="D266" s="220" t="s">
        <v>127</v>
      </c>
      <c r="E266" s="221" t="s">
        <v>429</v>
      </c>
      <c r="F266" s="222" t="s">
        <v>430</v>
      </c>
      <c r="G266" s="223" t="s">
        <v>233</v>
      </c>
      <c r="H266" s="224">
        <v>1.125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44</v>
      </c>
      <c r="O266" s="92"/>
      <c r="P266" s="230">
        <f>O266*H266</f>
        <v>0</v>
      </c>
      <c r="Q266" s="230">
        <v>0.010500000000000001</v>
      </c>
      <c r="R266" s="230">
        <f>Q266*H266</f>
        <v>0.0118125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267</v>
      </c>
      <c r="AT266" s="232" t="s">
        <v>127</v>
      </c>
      <c r="AU266" s="232" t="s">
        <v>89</v>
      </c>
      <c r="AY266" s="18" t="s">
        <v>124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87</v>
      </c>
      <c r="BK266" s="233">
        <f>ROUND(I266*H266,2)</f>
        <v>0</v>
      </c>
      <c r="BL266" s="18" t="s">
        <v>267</v>
      </c>
      <c r="BM266" s="232" t="s">
        <v>431</v>
      </c>
    </row>
    <row r="267" s="15" customFormat="1">
      <c r="A267" s="15"/>
      <c r="B267" s="275"/>
      <c r="C267" s="276"/>
      <c r="D267" s="236" t="s">
        <v>133</v>
      </c>
      <c r="E267" s="277" t="s">
        <v>1</v>
      </c>
      <c r="F267" s="278" t="s">
        <v>432</v>
      </c>
      <c r="G267" s="276"/>
      <c r="H267" s="277" t="s">
        <v>1</v>
      </c>
      <c r="I267" s="279"/>
      <c r="J267" s="276"/>
      <c r="K267" s="276"/>
      <c r="L267" s="280"/>
      <c r="M267" s="281"/>
      <c r="N267" s="282"/>
      <c r="O267" s="282"/>
      <c r="P267" s="282"/>
      <c r="Q267" s="282"/>
      <c r="R267" s="282"/>
      <c r="S267" s="282"/>
      <c r="T267" s="28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84" t="s">
        <v>133</v>
      </c>
      <c r="AU267" s="284" t="s">
        <v>89</v>
      </c>
      <c r="AV267" s="15" t="s">
        <v>87</v>
      </c>
      <c r="AW267" s="15" t="s">
        <v>35</v>
      </c>
      <c r="AX267" s="15" t="s">
        <v>79</v>
      </c>
      <c r="AY267" s="284" t="s">
        <v>124</v>
      </c>
    </row>
    <row r="268" s="13" customFormat="1">
      <c r="A268" s="13"/>
      <c r="B268" s="234"/>
      <c r="C268" s="235"/>
      <c r="D268" s="236" t="s">
        <v>133</v>
      </c>
      <c r="E268" s="237" t="s">
        <v>1</v>
      </c>
      <c r="F268" s="238" t="s">
        <v>433</v>
      </c>
      <c r="G268" s="235"/>
      <c r="H268" s="239">
        <v>1.125</v>
      </c>
      <c r="I268" s="240"/>
      <c r="J268" s="235"/>
      <c r="K268" s="235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133</v>
      </c>
      <c r="AU268" s="245" t="s">
        <v>89</v>
      </c>
      <c r="AV268" s="13" t="s">
        <v>89</v>
      </c>
      <c r="AW268" s="13" t="s">
        <v>35</v>
      </c>
      <c r="AX268" s="13" t="s">
        <v>79</v>
      </c>
      <c r="AY268" s="245" t="s">
        <v>124</v>
      </c>
    </row>
    <row r="269" s="14" customFormat="1">
      <c r="A269" s="14"/>
      <c r="B269" s="246"/>
      <c r="C269" s="247"/>
      <c r="D269" s="236" t="s">
        <v>133</v>
      </c>
      <c r="E269" s="248" t="s">
        <v>1</v>
      </c>
      <c r="F269" s="249" t="s">
        <v>134</v>
      </c>
      <c r="G269" s="247"/>
      <c r="H269" s="250">
        <v>1.125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133</v>
      </c>
      <c r="AU269" s="256" t="s">
        <v>89</v>
      </c>
      <c r="AV269" s="14" t="s">
        <v>135</v>
      </c>
      <c r="AW269" s="14" t="s">
        <v>35</v>
      </c>
      <c r="AX269" s="14" t="s">
        <v>87</v>
      </c>
      <c r="AY269" s="256" t="s">
        <v>124</v>
      </c>
    </row>
    <row r="270" s="2" customFormat="1" ht="16.5" customHeight="1">
      <c r="A270" s="39"/>
      <c r="B270" s="40"/>
      <c r="C270" s="220" t="s">
        <v>434</v>
      </c>
      <c r="D270" s="220" t="s">
        <v>127</v>
      </c>
      <c r="E270" s="221" t="s">
        <v>435</v>
      </c>
      <c r="F270" s="222" t="s">
        <v>436</v>
      </c>
      <c r="G270" s="223" t="s">
        <v>233</v>
      </c>
      <c r="H270" s="224">
        <v>0.028000000000000001</v>
      </c>
      <c r="I270" s="225"/>
      <c r="J270" s="226">
        <f>ROUND(I270*H270,2)</f>
        <v>0</v>
      </c>
      <c r="K270" s="227"/>
      <c r="L270" s="45"/>
      <c r="M270" s="228" t="s">
        <v>1</v>
      </c>
      <c r="N270" s="229" t="s">
        <v>44</v>
      </c>
      <c r="O270" s="92"/>
      <c r="P270" s="230">
        <f>O270*H270</f>
        <v>0</v>
      </c>
      <c r="Q270" s="230">
        <v>0.010500000000000001</v>
      </c>
      <c r="R270" s="230">
        <f>Q270*H270</f>
        <v>0.00029400000000000004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267</v>
      </c>
      <c r="AT270" s="232" t="s">
        <v>127</v>
      </c>
      <c r="AU270" s="232" t="s">
        <v>89</v>
      </c>
      <c r="AY270" s="18" t="s">
        <v>124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87</v>
      </c>
      <c r="BK270" s="233">
        <f>ROUND(I270*H270,2)</f>
        <v>0</v>
      </c>
      <c r="BL270" s="18" t="s">
        <v>267</v>
      </c>
      <c r="BM270" s="232" t="s">
        <v>437</v>
      </c>
    </row>
    <row r="271" s="13" customFormat="1">
      <c r="A271" s="13"/>
      <c r="B271" s="234"/>
      <c r="C271" s="235"/>
      <c r="D271" s="236" t="s">
        <v>133</v>
      </c>
      <c r="E271" s="237" t="s">
        <v>1</v>
      </c>
      <c r="F271" s="238" t="s">
        <v>438</v>
      </c>
      <c r="G271" s="235"/>
      <c r="H271" s="239">
        <v>0.028000000000000001</v>
      </c>
      <c r="I271" s="240"/>
      <c r="J271" s="235"/>
      <c r="K271" s="235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133</v>
      </c>
      <c r="AU271" s="245" t="s">
        <v>89</v>
      </c>
      <c r="AV271" s="13" t="s">
        <v>89</v>
      </c>
      <c r="AW271" s="13" t="s">
        <v>35</v>
      </c>
      <c r="AX271" s="13" t="s">
        <v>79</v>
      </c>
      <c r="AY271" s="245" t="s">
        <v>124</v>
      </c>
    </row>
    <row r="272" s="14" customFormat="1">
      <c r="A272" s="14"/>
      <c r="B272" s="246"/>
      <c r="C272" s="247"/>
      <c r="D272" s="236" t="s">
        <v>133</v>
      </c>
      <c r="E272" s="248" t="s">
        <v>1</v>
      </c>
      <c r="F272" s="249" t="s">
        <v>134</v>
      </c>
      <c r="G272" s="247"/>
      <c r="H272" s="250">
        <v>0.028000000000000001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133</v>
      </c>
      <c r="AU272" s="256" t="s">
        <v>89</v>
      </c>
      <c r="AV272" s="14" t="s">
        <v>135</v>
      </c>
      <c r="AW272" s="14" t="s">
        <v>35</v>
      </c>
      <c r="AX272" s="14" t="s">
        <v>87</v>
      </c>
      <c r="AY272" s="256" t="s">
        <v>124</v>
      </c>
    </row>
    <row r="273" s="2" customFormat="1" ht="33" customHeight="1">
      <c r="A273" s="39"/>
      <c r="B273" s="40"/>
      <c r="C273" s="220" t="s">
        <v>439</v>
      </c>
      <c r="D273" s="220" t="s">
        <v>127</v>
      </c>
      <c r="E273" s="221" t="s">
        <v>440</v>
      </c>
      <c r="F273" s="222" t="s">
        <v>441</v>
      </c>
      <c r="G273" s="223" t="s">
        <v>219</v>
      </c>
      <c r="H273" s="224">
        <v>9</v>
      </c>
      <c r="I273" s="225"/>
      <c r="J273" s="226">
        <f>ROUND(I273*H273,2)</f>
        <v>0</v>
      </c>
      <c r="K273" s="227"/>
      <c r="L273" s="45"/>
      <c r="M273" s="228" t="s">
        <v>1</v>
      </c>
      <c r="N273" s="229" t="s">
        <v>44</v>
      </c>
      <c r="O273" s="92"/>
      <c r="P273" s="230">
        <f>O273*H273</f>
        <v>0</v>
      </c>
      <c r="Q273" s="230">
        <v>0</v>
      </c>
      <c r="R273" s="230">
        <f>Q273*H273</f>
        <v>0</v>
      </c>
      <c r="S273" s="230">
        <v>0.014999999999999999</v>
      </c>
      <c r="T273" s="231">
        <f>S273*H273</f>
        <v>0.13500000000000001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267</v>
      </c>
      <c r="AT273" s="232" t="s">
        <v>127</v>
      </c>
      <c r="AU273" s="232" t="s">
        <v>89</v>
      </c>
      <c r="AY273" s="18" t="s">
        <v>124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87</v>
      </c>
      <c r="BK273" s="233">
        <f>ROUND(I273*H273,2)</f>
        <v>0</v>
      </c>
      <c r="BL273" s="18" t="s">
        <v>267</v>
      </c>
      <c r="BM273" s="232" t="s">
        <v>442</v>
      </c>
    </row>
    <row r="274" s="13" customFormat="1">
      <c r="A274" s="13"/>
      <c r="B274" s="234"/>
      <c r="C274" s="235"/>
      <c r="D274" s="236" t="s">
        <v>133</v>
      </c>
      <c r="E274" s="237" t="s">
        <v>1</v>
      </c>
      <c r="F274" s="238" t="s">
        <v>443</v>
      </c>
      <c r="G274" s="235"/>
      <c r="H274" s="239">
        <v>9</v>
      </c>
      <c r="I274" s="240"/>
      <c r="J274" s="235"/>
      <c r="K274" s="235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133</v>
      </c>
      <c r="AU274" s="245" t="s">
        <v>89</v>
      </c>
      <c r="AV274" s="13" t="s">
        <v>89</v>
      </c>
      <c r="AW274" s="13" t="s">
        <v>35</v>
      </c>
      <c r="AX274" s="13" t="s">
        <v>79</v>
      </c>
      <c r="AY274" s="245" t="s">
        <v>124</v>
      </c>
    </row>
    <row r="275" s="14" customFormat="1">
      <c r="A275" s="14"/>
      <c r="B275" s="246"/>
      <c r="C275" s="247"/>
      <c r="D275" s="236" t="s">
        <v>133</v>
      </c>
      <c r="E275" s="248" t="s">
        <v>1</v>
      </c>
      <c r="F275" s="249" t="s">
        <v>134</v>
      </c>
      <c r="G275" s="247"/>
      <c r="H275" s="250">
        <v>9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133</v>
      </c>
      <c r="AU275" s="256" t="s">
        <v>89</v>
      </c>
      <c r="AV275" s="14" t="s">
        <v>135</v>
      </c>
      <c r="AW275" s="14" t="s">
        <v>35</v>
      </c>
      <c r="AX275" s="14" t="s">
        <v>87</v>
      </c>
      <c r="AY275" s="256" t="s">
        <v>124</v>
      </c>
    </row>
    <row r="276" s="2" customFormat="1" ht="33" customHeight="1">
      <c r="A276" s="39"/>
      <c r="B276" s="40"/>
      <c r="C276" s="220" t="s">
        <v>444</v>
      </c>
      <c r="D276" s="220" t="s">
        <v>127</v>
      </c>
      <c r="E276" s="221" t="s">
        <v>445</v>
      </c>
      <c r="F276" s="222" t="s">
        <v>446</v>
      </c>
      <c r="G276" s="223" t="s">
        <v>219</v>
      </c>
      <c r="H276" s="224">
        <v>1280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44</v>
      </c>
      <c r="O276" s="92"/>
      <c r="P276" s="230">
        <f>O276*H276</f>
        <v>0</v>
      </c>
      <c r="Q276" s="230">
        <v>0</v>
      </c>
      <c r="R276" s="230">
        <f>Q276*H276</f>
        <v>0</v>
      </c>
      <c r="S276" s="230">
        <v>0.0064999999999999997</v>
      </c>
      <c r="T276" s="231">
        <f>S276*H276</f>
        <v>8.3200000000000003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267</v>
      </c>
      <c r="AT276" s="232" t="s">
        <v>127</v>
      </c>
      <c r="AU276" s="232" t="s">
        <v>89</v>
      </c>
      <c r="AY276" s="18" t="s">
        <v>124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87</v>
      </c>
      <c r="BK276" s="233">
        <f>ROUND(I276*H276,2)</f>
        <v>0</v>
      </c>
      <c r="BL276" s="18" t="s">
        <v>267</v>
      </c>
      <c r="BM276" s="232" t="s">
        <v>447</v>
      </c>
    </row>
    <row r="277" s="13" customFormat="1">
      <c r="A277" s="13"/>
      <c r="B277" s="234"/>
      <c r="C277" s="235"/>
      <c r="D277" s="236" t="s">
        <v>133</v>
      </c>
      <c r="E277" s="237" t="s">
        <v>1</v>
      </c>
      <c r="F277" s="238" t="s">
        <v>448</v>
      </c>
      <c r="G277" s="235"/>
      <c r="H277" s="239">
        <v>1280</v>
      </c>
      <c r="I277" s="240"/>
      <c r="J277" s="235"/>
      <c r="K277" s="235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133</v>
      </c>
      <c r="AU277" s="245" t="s">
        <v>89</v>
      </c>
      <c r="AV277" s="13" t="s">
        <v>89</v>
      </c>
      <c r="AW277" s="13" t="s">
        <v>35</v>
      </c>
      <c r="AX277" s="13" t="s">
        <v>79</v>
      </c>
      <c r="AY277" s="245" t="s">
        <v>124</v>
      </c>
    </row>
    <row r="278" s="14" customFormat="1">
      <c r="A278" s="14"/>
      <c r="B278" s="246"/>
      <c r="C278" s="247"/>
      <c r="D278" s="236" t="s">
        <v>133</v>
      </c>
      <c r="E278" s="248" t="s">
        <v>1</v>
      </c>
      <c r="F278" s="249" t="s">
        <v>134</v>
      </c>
      <c r="G278" s="247"/>
      <c r="H278" s="250">
        <v>1280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133</v>
      </c>
      <c r="AU278" s="256" t="s">
        <v>89</v>
      </c>
      <c r="AV278" s="14" t="s">
        <v>135</v>
      </c>
      <c r="AW278" s="14" t="s">
        <v>35</v>
      </c>
      <c r="AX278" s="14" t="s">
        <v>87</v>
      </c>
      <c r="AY278" s="256" t="s">
        <v>124</v>
      </c>
    </row>
    <row r="279" s="2" customFormat="1" ht="33" customHeight="1">
      <c r="A279" s="39"/>
      <c r="B279" s="40"/>
      <c r="C279" s="220" t="s">
        <v>449</v>
      </c>
      <c r="D279" s="220" t="s">
        <v>127</v>
      </c>
      <c r="E279" s="221" t="s">
        <v>450</v>
      </c>
      <c r="F279" s="222" t="s">
        <v>451</v>
      </c>
      <c r="G279" s="223" t="s">
        <v>219</v>
      </c>
      <c r="H279" s="224">
        <v>122.3</v>
      </c>
      <c r="I279" s="225"/>
      <c r="J279" s="226">
        <f>ROUND(I279*H279,2)</f>
        <v>0</v>
      </c>
      <c r="K279" s="227"/>
      <c r="L279" s="45"/>
      <c r="M279" s="228" t="s">
        <v>1</v>
      </c>
      <c r="N279" s="229" t="s">
        <v>44</v>
      </c>
      <c r="O279" s="92"/>
      <c r="P279" s="230">
        <f>O279*H279</f>
        <v>0</v>
      </c>
      <c r="Q279" s="230">
        <v>0</v>
      </c>
      <c r="R279" s="230">
        <f>Q279*H279</f>
        <v>0</v>
      </c>
      <c r="S279" s="230">
        <v>0.0064999999999999997</v>
      </c>
      <c r="T279" s="231">
        <f>S279*H279</f>
        <v>0.79494999999999993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267</v>
      </c>
      <c r="AT279" s="232" t="s">
        <v>127</v>
      </c>
      <c r="AU279" s="232" t="s">
        <v>89</v>
      </c>
      <c r="AY279" s="18" t="s">
        <v>124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87</v>
      </c>
      <c r="BK279" s="233">
        <f>ROUND(I279*H279,2)</f>
        <v>0</v>
      </c>
      <c r="BL279" s="18" t="s">
        <v>267</v>
      </c>
      <c r="BM279" s="232" t="s">
        <v>452</v>
      </c>
    </row>
    <row r="280" s="15" customFormat="1">
      <c r="A280" s="15"/>
      <c r="B280" s="275"/>
      <c r="C280" s="276"/>
      <c r="D280" s="236" t="s">
        <v>133</v>
      </c>
      <c r="E280" s="277" t="s">
        <v>1</v>
      </c>
      <c r="F280" s="278" t="s">
        <v>432</v>
      </c>
      <c r="G280" s="276"/>
      <c r="H280" s="277" t="s">
        <v>1</v>
      </c>
      <c r="I280" s="279"/>
      <c r="J280" s="276"/>
      <c r="K280" s="276"/>
      <c r="L280" s="280"/>
      <c r="M280" s="281"/>
      <c r="N280" s="282"/>
      <c r="O280" s="282"/>
      <c r="P280" s="282"/>
      <c r="Q280" s="282"/>
      <c r="R280" s="282"/>
      <c r="S280" s="282"/>
      <c r="T280" s="28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84" t="s">
        <v>133</v>
      </c>
      <c r="AU280" s="284" t="s">
        <v>89</v>
      </c>
      <c r="AV280" s="15" t="s">
        <v>87</v>
      </c>
      <c r="AW280" s="15" t="s">
        <v>35</v>
      </c>
      <c r="AX280" s="15" t="s">
        <v>79</v>
      </c>
      <c r="AY280" s="284" t="s">
        <v>124</v>
      </c>
    </row>
    <row r="281" s="13" customFormat="1">
      <c r="A281" s="13"/>
      <c r="B281" s="234"/>
      <c r="C281" s="235"/>
      <c r="D281" s="236" t="s">
        <v>133</v>
      </c>
      <c r="E281" s="237" t="s">
        <v>1</v>
      </c>
      <c r="F281" s="238" t="s">
        <v>453</v>
      </c>
      <c r="G281" s="235"/>
      <c r="H281" s="239">
        <v>122.3</v>
      </c>
      <c r="I281" s="240"/>
      <c r="J281" s="235"/>
      <c r="K281" s="235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133</v>
      </c>
      <c r="AU281" s="245" t="s">
        <v>89</v>
      </c>
      <c r="AV281" s="13" t="s">
        <v>89</v>
      </c>
      <c r="AW281" s="13" t="s">
        <v>35</v>
      </c>
      <c r="AX281" s="13" t="s">
        <v>79</v>
      </c>
      <c r="AY281" s="245" t="s">
        <v>124</v>
      </c>
    </row>
    <row r="282" s="14" customFormat="1">
      <c r="A282" s="14"/>
      <c r="B282" s="246"/>
      <c r="C282" s="247"/>
      <c r="D282" s="236" t="s">
        <v>133</v>
      </c>
      <c r="E282" s="248" t="s">
        <v>1</v>
      </c>
      <c r="F282" s="249" t="s">
        <v>134</v>
      </c>
      <c r="G282" s="247"/>
      <c r="H282" s="250">
        <v>122.3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6" t="s">
        <v>133</v>
      </c>
      <c r="AU282" s="256" t="s">
        <v>89</v>
      </c>
      <c r="AV282" s="14" t="s">
        <v>135</v>
      </c>
      <c r="AW282" s="14" t="s">
        <v>35</v>
      </c>
      <c r="AX282" s="14" t="s">
        <v>87</v>
      </c>
      <c r="AY282" s="256" t="s">
        <v>124</v>
      </c>
    </row>
    <row r="283" s="2" customFormat="1" ht="37.8" customHeight="1">
      <c r="A283" s="39"/>
      <c r="B283" s="40"/>
      <c r="C283" s="220" t="s">
        <v>454</v>
      </c>
      <c r="D283" s="220" t="s">
        <v>127</v>
      </c>
      <c r="E283" s="221" t="s">
        <v>455</v>
      </c>
      <c r="F283" s="222" t="s">
        <v>456</v>
      </c>
      <c r="G283" s="223" t="s">
        <v>219</v>
      </c>
      <c r="H283" s="224">
        <v>93.715999999999994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44</v>
      </c>
      <c r="O283" s="92"/>
      <c r="P283" s="230">
        <f>O283*H283</f>
        <v>0</v>
      </c>
      <c r="Q283" s="230">
        <v>0.00012</v>
      </c>
      <c r="R283" s="230">
        <f>Q283*H283</f>
        <v>0.01124592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267</v>
      </c>
      <c r="AT283" s="232" t="s">
        <v>127</v>
      </c>
      <c r="AU283" s="232" t="s">
        <v>89</v>
      </c>
      <c r="AY283" s="18" t="s">
        <v>124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87</v>
      </c>
      <c r="BK283" s="233">
        <f>ROUND(I283*H283,2)</f>
        <v>0</v>
      </c>
      <c r="BL283" s="18" t="s">
        <v>267</v>
      </c>
      <c r="BM283" s="232" t="s">
        <v>457</v>
      </c>
    </row>
    <row r="284" s="15" customFormat="1">
      <c r="A284" s="15"/>
      <c r="B284" s="275"/>
      <c r="C284" s="276"/>
      <c r="D284" s="236" t="s">
        <v>133</v>
      </c>
      <c r="E284" s="277" t="s">
        <v>1</v>
      </c>
      <c r="F284" s="278" t="s">
        <v>458</v>
      </c>
      <c r="G284" s="276"/>
      <c r="H284" s="277" t="s">
        <v>1</v>
      </c>
      <c r="I284" s="279"/>
      <c r="J284" s="276"/>
      <c r="K284" s="276"/>
      <c r="L284" s="280"/>
      <c r="M284" s="281"/>
      <c r="N284" s="282"/>
      <c r="O284" s="282"/>
      <c r="P284" s="282"/>
      <c r="Q284" s="282"/>
      <c r="R284" s="282"/>
      <c r="S284" s="282"/>
      <c r="T284" s="28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84" t="s">
        <v>133</v>
      </c>
      <c r="AU284" s="284" t="s">
        <v>89</v>
      </c>
      <c r="AV284" s="15" t="s">
        <v>87</v>
      </c>
      <c r="AW284" s="15" t="s">
        <v>35</v>
      </c>
      <c r="AX284" s="15" t="s">
        <v>79</v>
      </c>
      <c r="AY284" s="284" t="s">
        <v>124</v>
      </c>
    </row>
    <row r="285" s="13" customFormat="1">
      <c r="A285" s="13"/>
      <c r="B285" s="234"/>
      <c r="C285" s="235"/>
      <c r="D285" s="236" t="s">
        <v>133</v>
      </c>
      <c r="E285" s="237" t="s">
        <v>1</v>
      </c>
      <c r="F285" s="238" t="s">
        <v>459</v>
      </c>
      <c r="G285" s="235"/>
      <c r="H285" s="239">
        <v>46.664000000000001</v>
      </c>
      <c r="I285" s="240"/>
      <c r="J285" s="235"/>
      <c r="K285" s="235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133</v>
      </c>
      <c r="AU285" s="245" t="s">
        <v>89</v>
      </c>
      <c r="AV285" s="13" t="s">
        <v>89</v>
      </c>
      <c r="AW285" s="13" t="s">
        <v>35</v>
      </c>
      <c r="AX285" s="13" t="s">
        <v>79</v>
      </c>
      <c r="AY285" s="245" t="s">
        <v>124</v>
      </c>
    </row>
    <row r="286" s="16" customFormat="1">
      <c r="A286" s="16"/>
      <c r="B286" s="286"/>
      <c r="C286" s="287"/>
      <c r="D286" s="236" t="s">
        <v>133</v>
      </c>
      <c r="E286" s="288" t="s">
        <v>1</v>
      </c>
      <c r="F286" s="289" t="s">
        <v>460</v>
      </c>
      <c r="G286" s="287"/>
      <c r="H286" s="290">
        <v>46.664000000000001</v>
      </c>
      <c r="I286" s="291"/>
      <c r="J286" s="287"/>
      <c r="K286" s="287"/>
      <c r="L286" s="292"/>
      <c r="M286" s="293"/>
      <c r="N286" s="294"/>
      <c r="O286" s="294"/>
      <c r="P286" s="294"/>
      <c r="Q286" s="294"/>
      <c r="R286" s="294"/>
      <c r="S286" s="294"/>
      <c r="T286" s="295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96" t="s">
        <v>133</v>
      </c>
      <c r="AU286" s="296" t="s">
        <v>89</v>
      </c>
      <c r="AV286" s="16" t="s">
        <v>141</v>
      </c>
      <c r="AW286" s="16" t="s">
        <v>35</v>
      </c>
      <c r="AX286" s="16" t="s">
        <v>79</v>
      </c>
      <c r="AY286" s="296" t="s">
        <v>124</v>
      </c>
    </row>
    <row r="287" s="15" customFormat="1">
      <c r="A287" s="15"/>
      <c r="B287" s="275"/>
      <c r="C287" s="276"/>
      <c r="D287" s="236" t="s">
        <v>133</v>
      </c>
      <c r="E287" s="277" t="s">
        <v>1</v>
      </c>
      <c r="F287" s="278" t="s">
        <v>461</v>
      </c>
      <c r="G287" s="276"/>
      <c r="H287" s="277" t="s">
        <v>1</v>
      </c>
      <c r="I287" s="279"/>
      <c r="J287" s="276"/>
      <c r="K287" s="276"/>
      <c r="L287" s="280"/>
      <c r="M287" s="281"/>
      <c r="N287" s="282"/>
      <c r="O287" s="282"/>
      <c r="P287" s="282"/>
      <c r="Q287" s="282"/>
      <c r="R287" s="282"/>
      <c r="S287" s="282"/>
      <c r="T287" s="28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84" t="s">
        <v>133</v>
      </c>
      <c r="AU287" s="284" t="s">
        <v>89</v>
      </c>
      <c r="AV287" s="15" t="s">
        <v>87</v>
      </c>
      <c r="AW287" s="15" t="s">
        <v>35</v>
      </c>
      <c r="AX287" s="15" t="s">
        <v>79</v>
      </c>
      <c r="AY287" s="284" t="s">
        <v>124</v>
      </c>
    </row>
    <row r="288" s="13" customFormat="1">
      <c r="A288" s="13"/>
      <c r="B288" s="234"/>
      <c r="C288" s="235"/>
      <c r="D288" s="236" t="s">
        <v>133</v>
      </c>
      <c r="E288" s="237" t="s">
        <v>1</v>
      </c>
      <c r="F288" s="238" t="s">
        <v>462</v>
      </c>
      <c r="G288" s="235"/>
      <c r="H288" s="239">
        <v>47.052</v>
      </c>
      <c r="I288" s="240"/>
      <c r="J288" s="235"/>
      <c r="K288" s="235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133</v>
      </c>
      <c r="AU288" s="245" t="s">
        <v>89</v>
      </c>
      <c r="AV288" s="13" t="s">
        <v>89</v>
      </c>
      <c r="AW288" s="13" t="s">
        <v>35</v>
      </c>
      <c r="AX288" s="13" t="s">
        <v>79</v>
      </c>
      <c r="AY288" s="245" t="s">
        <v>124</v>
      </c>
    </row>
    <row r="289" s="16" customFormat="1">
      <c r="A289" s="16"/>
      <c r="B289" s="286"/>
      <c r="C289" s="287"/>
      <c r="D289" s="236" t="s">
        <v>133</v>
      </c>
      <c r="E289" s="288" t="s">
        <v>1</v>
      </c>
      <c r="F289" s="289" t="s">
        <v>460</v>
      </c>
      <c r="G289" s="287"/>
      <c r="H289" s="290">
        <v>47.052</v>
      </c>
      <c r="I289" s="291"/>
      <c r="J289" s="287"/>
      <c r="K289" s="287"/>
      <c r="L289" s="292"/>
      <c r="M289" s="293"/>
      <c r="N289" s="294"/>
      <c r="O289" s="294"/>
      <c r="P289" s="294"/>
      <c r="Q289" s="294"/>
      <c r="R289" s="294"/>
      <c r="S289" s="294"/>
      <c r="T289" s="295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96" t="s">
        <v>133</v>
      </c>
      <c r="AU289" s="296" t="s">
        <v>89</v>
      </c>
      <c r="AV289" s="16" t="s">
        <v>141</v>
      </c>
      <c r="AW289" s="16" t="s">
        <v>35</v>
      </c>
      <c r="AX289" s="16" t="s">
        <v>79</v>
      </c>
      <c r="AY289" s="296" t="s">
        <v>124</v>
      </c>
    </row>
    <row r="290" s="14" customFormat="1">
      <c r="A290" s="14"/>
      <c r="B290" s="246"/>
      <c r="C290" s="247"/>
      <c r="D290" s="236" t="s">
        <v>133</v>
      </c>
      <c r="E290" s="248" t="s">
        <v>1</v>
      </c>
      <c r="F290" s="249" t="s">
        <v>134</v>
      </c>
      <c r="G290" s="247"/>
      <c r="H290" s="250">
        <v>93.715999999999994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133</v>
      </c>
      <c r="AU290" s="256" t="s">
        <v>89</v>
      </c>
      <c r="AV290" s="14" t="s">
        <v>135</v>
      </c>
      <c r="AW290" s="14" t="s">
        <v>35</v>
      </c>
      <c r="AX290" s="14" t="s">
        <v>87</v>
      </c>
      <c r="AY290" s="256" t="s">
        <v>124</v>
      </c>
    </row>
    <row r="291" s="2" customFormat="1" ht="16.5" customHeight="1">
      <c r="A291" s="39"/>
      <c r="B291" s="40"/>
      <c r="C291" s="264" t="s">
        <v>463</v>
      </c>
      <c r="D291" s="264" t="s">
        <v>222</v>
      </c>
      <c r="E291" s="265" t="s">
        <v>464</v>
      </c>
      <c r="F291" s="266" t="s">
        <v>465</v>
      </c>
      <c r="G291" s="267" t="s">
        <v>233</v>
      </c>
      <c r="H291" s="268">
        <v>5.1760000000000002</v>
      </c>
      <c r="I291" s="269"/>
      <c r="J291" s="270">
        <f>ROUND(I291*H291,2)</f>
        <v>0</v>
      </c>
      <c r="K291" s="271"/>
      <c r="L291" s="272"/>
      <c r="M291" s="273" t="s">
        <v>1</v>
      </c>
      <c r="N291" s="274" t="s">
        <v>44</v>
      </c>
      <c r="O291" s="92"/>
      <c r="P291" s="230">
        <f>O291*H291</f>
        <v>0</v>
      </c>
      <c r="Q291" s="230">
        <v>0.02</v>
      </c>
      <c r="R291" s="230">
        <f>Q291*H291</f>
        <v>0.10352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350</v>
      </c>
      <c r="AT291" s="232" t="s">
        <v>222</v>
      </c>
      <c r="AU291" s="232" t="s">
        <v>89</v>
      </c>
      <c r="AY291" s="18" t="s">
        <v>124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8" t="s">
        <v>87</v>
      </c>
      <c r="BK291" s="233">
        <f>ROUND(I291*H291,2)</f>
        <v>0</v>
      </c>
      <c r="BL291" s="18" t="s">
        <v>267</v>
      </c>
      <c r="BM291" s="232" t="s">
        <v>466</v>
      </c>
    </row>
    <row r="292" s="13" customFormat="1">
      <c r="A292" s="13"/>
      <c r="B292" s="234"/>
      <c r="C292" s="235"/>
      <c r="D292" s="236" t="s">
        <v>133</v>
      </c>
      <c r="E292" s="237" t="s">
        <v>1</v>
      </c>
      <c r="F292" s="238" t="s">
        <v>467</v>
      </c>
      <c r="G292" s="235"/>
      <c r="H292" s="239">
        <v>5.1760000000000002</v>
      </c>
      <c r="I292" s="240"/>
      <c r="J292" s="235"/>
      <c r="K292" s="235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133</v>
      </c>
      <c r="AU292" s="245" t="s">
        <v>89</v>
      </c>
      <c r="AV292" s="13" t="s">
        <v>89</v>
      </c>
      <c r="AW292" s="13" t="s">
        <v>35</v>
      </c>
      <c r="AX292" s="13" t="s">
        <v>79</v>
      </c>
      <c r="AY292" s="245" t="s">
        <v>124</v>
      </c>
    </row>
    <row r="293" s="14" customFormat="1">
      <c r="A293" s="14"/>
      <c r="B293" s="246"/>
      <c r="C293" s="247"/>
      <c r="D293" s="236" t="s">
        <v>133</v>
      </c>
      <c r="E293" s="248" t="s">
        <v>1</v>
      </c>
      <c r="F293" s="249" t="s">
        <v>134</v>
      </c>
      <c r="G293" s="247"/>
      <c r="H293" s="250">
        <v>5.1760000000000002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6" t="s">
        <v>133</v>
      </c>
      <c r="AU293" s="256" t="s">
        <v>89</v>
      </c>
      <c r="AV293" s="14" t="s">
        <v>135</v>
      </c>
      <c r="AW293" s="14" t="s">
        <v>35</v>
      </c>
      <c r="AX293" s="14" t="s">
        <v>87</v>
      </c>
      <c r="AY293" s="256" t="s">
        <v>124</v>
      </c>
    </row>
    <row r="294" s="2" customFormat="1" ht="16.5" customHeight="1">
      <c r="A294" s="39"/>
      <c r="B294" s="40"/>
      <c r="C294" s="264" t="s">
        <v>468</v>
      </c>
      <c r="D294" s="264" t="s">
        <v>222</v>
      </c>
      <c r="E294" s="265" t="s">
        <v>469</v>
      </c>
      <c r="F294" s="266" t="s">
        <v>470</v>
      </c>
      <c r="G294" s="267" t="s">
        <v>219</v>
      </c>
      <c r="H294" s="268">
        <v>51.329999999999998</v>
      </c>
      <c r="I294" s="269"/>
      <c r="J294" s="270">
        <f>ROUND(I294*H294,2)</f>
        <v>0</v>
      </c>
      <c r="K294" s="271"/>
      <c r="L294" s="272"/>
      <c r="M294" s="273" t="s">
        <v>1</v>
      </c>
      <c r="N294" s="274" t="s">
        <v>44</v>
      </c>
      <c r="O294" s="92"/>
      <c r="P294" s="230">
        <f>O294*H294</f>
        <v>0</v>
      </c>
      <c r="Q294" s="230">
        <v>0.0015</v>
      </c>
      <c r="R294" s="230">
        <f>Q294*H294</f>
        <v>0.076994999999999994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350</v>
      </c>
      <c r="AT294" s="232" t="s">
        <v>222</v>
      </c>
      <c r="AU294" s="232" t="s">
        <v>89</v>
      </c>
      <c r="AY294" s="18" t="s">
        <v>124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87</v>
      </c>
      <c r="BK294" s="233">
        <f>ROUND(I294*H294,2)</f>
        <v>0</v>
      </c>
      <c r="BL294" s="18" t="s">
        <v>267</v>
      </c>
      <c r="BM294" s="232" t="s">
        <v>471</v>
      </c>
    </row>
    <row r="295" s="13" customFormat="1">
      <c r="A295" s="13"/>
      <c r="B295" s="234"/>
      <c r="C295" s="235"/>
      <c r="D295" s="236" t="s">
        <v>133</v>
      </c>
      <c r="E295" s="237" t="s">
        <v>1</v>
      </c>
      <c r="F295" s="238" t="s">
        <v>472</v>
      </c>
      <c r="G295" s="235"/>
      <c r="H295" s="239">
        <v>51.329999999999998</v>
      </c>
      <c r="I295" s="240"/>
      <c r="J295" s="235"/>
      <c r="K295" s="235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133</v>
      </c>
      <c r="AU295" s="245" t="s">
        <v>89</v>
      </c>
      <c r="AV295" s="13" t="s">
        <v>89</v>
      </c>
      <c r="AW295" s="13" t="s">
        <v>35</v>
      </c>
      <c r="AX295" s="13" t="s">
        <v>79</v>
      </c>
      <c r="AY295" s="245" t="s">
        <v>124</v>
      </c>
    </row>
    <row r="296" s="14" customFormat="1">
      <c r="A296" s="14"/>
      <c r="B296" s="246"/>
      <c r="C296" s="247"/>
      <c r="D296" s="236" t="s">
        <v>133</v>
      </c>
      <c r="E296" s="248" t="s">
        <v>1</v>
      </c>
      <c r="F296" s="249" t="s">
        <v>134</v>
      </c>
      <c r="G296" s="247"/>
      <c r="H296" s="250">
        <v>51.329999999999998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6" t="s">
        <v>133</v>
      </c>
      <c r="AU296" s="256" t="s">
        <v>89</v>
      </c>
      <c r="AV296" s="14" t="s">
        <v>135</v>
      </c>
      <c r="AW296" s="14" t="s">
        <v>35</v>
      </c>
      <c r="AX296" s="14" t="s">
        <v>87</v>
      </c>
      <c r="AY296" s="256" t="s">
        <v>124</v>
      </c>
    </row>
    <row r="297" s="2" customFormat="1" ht="24.15" customHeight="1">
      <c r="A297" s="39"/>
      <c r="B297" s="40"/>
      <c r="C297" s="220" t="s">
        <v>473</v>
      </c>
      <c r="D297" s="220" t="s">
        <v>127</v>
      </c>
      <c r="E297" s="221" t="s">
        <v>474</v>
      </c>
      <c r="F297" s="222" t="s">
        <v>475</v>
      </c>
      <c r="G297" s="223" t="s">
        <v>219</v>
      </c>
      <c r="H297" s="224">
        <v>640</v>
      </c>
      <c r="I297" s="225"/>
      <c r="J297" s="226">
        <f>ROUND(I297*H297,2)</f>
        <v>0</v>
      </c>
      <c r="K297" s="227"/>
      <c r="L297" s="45"/>
      <c r="M297" s="228" t="s">
        <v>1</v>
      </c>
      <c r="N297" s="229" t="s">
        <v>44</v>
      </c>
      <c r="O297" s="92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267</v>
      </c>
      <c r="AT297" s="232" t="s">
        <v>127</v>
      </c>
      <c r="AU297" s="232" t="s">
        <v>89</v>
      </c>
      <c r="AY297" s="18" t="s">
        <v>124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87</v>
      </c>
      <c r="BK297" s="233">
        <f>ROUND(I297*H297,2)</f>
        <v>0</v>
      </c>
      <c r="BL297" s="18" t="s">
        <v>267</v>
      </c>
      <c r="BM297" s="232" t="s">
        <v>476</v>
      </c>
    </row>
    <row r="298" s="13" customFormat="1">
      <c r="A298" s="13"/>
      <c r="B298" s="234"/>
      <c r="C298" s="235"/>
      <c r="D298" s="236" t="s">
        <v>133</v>
      </c>
      <c r="E298" s="237" t="s">
        <v>1</v>
      </c>
      <c r="F298" s="238" t="s">
        <v>477</v>
      </c>
      <c r="G298" s="235"/>
      <c r="H298" s="239">
        <v>640</v>
      </c>
      <c r="I298" s="240"/>
      <c r="J298" s="235"/>
      <c r="K298" s="235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133</v>
      </c>
      <c r="AU298" s="245" t="s">
        <v>89</v>
      </c>
      <c r="AV298" s="13" t="s">
        <v>89</v>
      </c>
      <c r="AW298" s="13" t="s">
        <v>35</v>
      </c>
      <c r="AX298" s="13" t="s">
        <v>79</v>
      </c>
      <c r="AY298" s="245" t="s">
        <v>124</v>
      </c>
    </row>
    <row r="299" s="14" customFormat="1">
      <c r="A299" s="14"/>
      <c r="B299" s="246"/>
      <c r="C299" s="247"/>
      <c r="D299" s="236" t="s">
        <v>133</v>
      </c>
      <c r="E299" s="248" t="s">
        <v>1</v>
      </c>
      <c r="F299" s="249" t="s">
        <v>134</v>
      </c>
      <c r="G299" s="247"/>
      <c r="H299" s="250">
        <v>640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133</v>
      </c>
      <c r="AU299" s="256" t="s">
        <v>89</v>
      </c>
      <c r="AV299" s="14" t="s">
        <v>135</v>
      </c>
      <c r="AW299" s="14" t="s">
        <v>35</v>
      </c>
      <c r="AX299" s="14" t="s">
        <v>87</v>
      </c>
      <c r="AY299" s="256" t="s">
        <v>124</v>
      </c>
    </row>
    <row r="300" s="2" customFormat="1" ht="24.15" customHeight="1">
      <c r="A300" s="39"/>
      <c r="B300" s="40"/>
      <c r="C300" s="264" t="s">
        <v>478</v>
      </c>
      <c r="D300" s="264" t="s">
        <v>222</v>
      </c>
      <c r="E300" s="265" t="s">
        <v>479</v>
      </c>
      <c r="F300" s="266" t="s">
        <v>480</v>
      </c>
      <c r="G300" s="267" t="s">
        <v>219</v>
      </c>
      <c r="H300" s="268">
        <v>704</v>
      </c>
      <c r="I300" s="269"/>
      <c r="J300" s="270">
        <f>ROUND(I300*H300,2)</f>
        <v>0</v>
      </c>
      <c r="K300" s="271"/>
      <c r="L300" s="272"/>
      <c r="M300" s="273" t="s">
        <v>1</v>
      </c>
      <c r="N300" s="274" t="s">
        <v>44</v>
      </c>
      <c r="O300" s="92"/>
      <c r="P300" s="230">
        <f>O300*H300</f>
        <v>0</v>
      </c>
      <c r="Q300" s="230">
        <v>0.0023999999999999998</v>
      </c>
      <c r="R300" s="230">
        <f>Q300*H300</f>
        <v>1.6895999999999998</v>
      </c>
      <c r="S300" s="230">
        <v>0</v>
      </c>
      <c r="T300" s="23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350</v>
      </c>
      <c r="AT300" s="232" t="s">
        <v>222</v>
      </c>
      <c r="AU300" s="232" t="s">
        <v>89</v>
      </c>
      <c r="AY300" s="18" t="s">
        <v>124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87</v>
      </c>
      <c r="BK300" s="233">
        <f>ROUND(I300*H300,2)</f>
        <v>0</v>
      </c>
      <c r="BL300" s="18" t="s">
        <v>267</v>
      </c>
      <c r="BM300" s="232" t="s">
        <v>481</v>
      </c>
    </row>
    <row r="301" s="13" customFormat="1">
      <c r="A301" s="13"/>
      <c r="B301" s="234"/>
      <c r="C301" s="235"/>
      <c r="D301" s="236" t="s">
        <v>133</v>
      </c>
      <c r="E301" s="237" t="s">
        <v>1</v>
      </c>
      <c r="F301" s="238" t="s">
        <v>482</v>
      </c>
      <c r="G301" s="235"/>
      <c r="H301" s="239">
        <v>704</v>
      </c>
      <c r="I301" s="240"/>
      <c r="J301" s="235"/>
      <c r="K301" s="235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133</v>
      </c>
      <c r="AU301" s="245" t="s">
        <v>89</v>
      </c>
      <c r="AV301" s="13" t="s">
        <v>89</v>
      </c>
      <c r="AW301" s="13" t="s">
        <v>35</v>
      </c>
      <c r="AX301" s="13" t="s">
        <v>79</v>
      </c>
      <c r="AY301" s="245" t="s">
        <v>124</v>
      </c>
    </row>
    <row r="302" s="14" customFormat="1">
      <c r="A302" s="14"/>
      <c r="B302" s="246"/>
      <c r="C302" s="247"/>
      <c r="D302" s="236" t="s">
        <v>133</v>
      </c>
      <c r="E302" s="248" t="s">
        <v>1</v>
      </c>
      <c r="F302" s="249" t="s">
        <v>134</v>
      </c>
      <c r="G302" s="247"/>
      <c r="H302" s="250">
        <v>704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133</v>
      </c>
      <c r="AU302" s="256" t="s">
        <v>89</v>
      </c>
      <c r="AV302" s="14" t="s">
        <v>135</v>
      </c>
      <c r="AW302" s="14" t="s">
        <v>35</v>
      </c>
      <c r="AX302" s="14" t="s">
        <v>87</v>
      </c>
      <c r="AY302" s="256" t="s">
        <v>124</v>
      </c>
    </row>
    <row r="303" s="2" customFormat="1" ht="24.15" customHeight="1">
      <c r="A303" s="39"/>
      <c r="B303" s="40"/>
      <c r="C303" s="264" t="s">
        <v>483</v>
      </c>
      <c r="D303" s="264" t="s">
        <v>222</v>
      </c>
      <c r="E303" s="265" t="s">
        <v>484</v>
      </c>
      <c r="F303" s="266" t="s">
        <v>485</v>
      </c>
      <c r="G303" s="267" t="s">
        <v>219</v>
      </c>
      <c r="H303" s="268">
        <v>704</v>
      </c>
      <c r="I303" s="269"/>
      <c r="J303" s="270">
        <f>ROUND(I303*H303,2)</f>
        <v>0</v>
      </c>
      <c r="K303" s="271"/>
      <c r="L303" s="272"/>
      <c r="M303" s="273" t="s">
        <v>1</v>
      </c>
      <c r="N303" s="274" t="s">
        <v>44</v>
      </c>
      <c r="O303" s="92"/>
      <c r="P303" s="230">
        <f>O303*H303</f>
        <v>0</v>
      </c>
      <c r="Q303" s="230">
        <v>0.0028999999999999998</v>
      </c>
      <c r="R303" s="230">
        <f>Q303*H303</f>
        <v>2.0415999999999999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350</v>
      </c>
      <c r="AT303" s="232" t="s">
        <v>222</v>
      </c>
      <c r="AU303" s="232" t="s">
        <v>89</v>
      </c>
      <c r="AY303" s="18" t="s">
        <v>124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87</v>
      </c>
      <c r="BK303" s="233">
        <f>ROUND(I303*H303,2)</f>
        <v>0</v>
      </c>
      <c r="BL303" s="18" t="s">
        <v>267</v>
      </c>
      <c r="BM303" s="232" t="s">
        <v>486</v>
      </c>
    </row>
    <row r="304" s="13" customFormat="1">
      <c r="A304" s="13"/>
      <c r="B304" s="234"/>
      <c r="C304" s="235"/>
      <c r="D304" s="236" t="s">
        <v>133</v>
      </c>
      <c r="E304" s="237" t="s">
        <v>1</v>
      </c>
      <c r="F304" s="238" t="s">
        <v>482</v>
      </c>
      <c r="G304" s="235"/>
      <c r="H304" s="239">
        <v>704</v>
      </c>
      <c r="I304" s="240"/>
      <c r="J304" s="235"/>
      <c r="K304" s="235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133</v>
      </c>
      <c r="AU304" s="245" t="s">
        <v>89</v>
      </c>
      <c r="AV304" s="13" t="s">
        <v>89</v>
      </c>
      <c r="AW304" s="13" t="s">
        <v>35</v>
      </c>
      <c r="AX304" s="13" t="s">
        <v>79</v>
      </c>
      <c r="AY304" s="245" t="s">
        <v>124</v>
      </c>
    </row>
    <row r="305" s="14" customFormat="1">
      <c r="A305" s="14"/>
      <c r="B305" s="246"/>
      <c r="C305" s="247"/>
      <c r="D305" s="236" t="s">
        <v>133</v>
      </c>
      <c r="E305" s="248" t="s">
        <v>1</v>
      </c>
      <c r="F305" s="249" t="s">
        <v>134</v>
      </c>
      <c r="G305" s="247"/>
      <c r="H305" s="250">
        <v>704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6" t="s">
        <v>133</v>
      </c>
      <c r="AU305" s="256" t="s">
        <v>89</v>
      </c>
      <c r="AV305" s="14" t="s">
        <v>135</v>
      </c>
      <c r="AW305" s="14" t="s">
        <v>35</v>
      </c>
      <c r="AX305" s="14" t="s">
        <v>87</v>
      </c>
      <c r="AY305" s="256" t="s">
        <v>124</v>
      </c>
    </row>
    <row r="306" s="2" customFormat="1" ht="24.15" customHeight="1">
      <c r="A306" s="39"/>
      <c r="B306" s="40"/>
      <c r="C306" s="264" t="s">
        <v>487</v>
      </c>
      <c r="D306" s="264" t="s">
        <v>222</v>
      </c>
      <c r="E306" s="265" t="s">
        <v>488</v>
      </c>
      <c r="F306" s="266" t="s">
        <v>489</v>
      </c>
      <c r="G306" s="267" t="s">
        <v>219</v>
      </c>
      <c r="H306" s="268">
        <v>9.9000000000000004</v>
      </c>
      <c r="I306" s="269"/>
      <c r="J306" s="270">
        <f>ROUND(I306*H306,2)</f>
        <v>0</v>
      </c>
      <c r="K306" s="271"/>
      <c r="L306" s="272"/>
      <c r="M306" s="273" t="s">
        <v>1</v>
      </c>
      <c r="N306" s="274" t="s">
        <v>44</v>
      </c>
      <c r="O306" s="92"/>
      <c r="P306" s="230">
        <f>O306*H306</f>
        <v>0</v>
      </c>
      <c r="Q306" s="230">
        <v>0.012</v>
      </c>
      <c r="R306" s="230">
        <f>Q306*H306</f>
        <v>0.1188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350</v>
      </c>
      <c r="AT306" s="232" t="s">
        <v>222</v>
      </c>
      <c r="AU306" s="232" t="s">
        <v>89</v>
      </c>
      <c r="AY306" s="18" t="s">
        <v>124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87</v>
      </c>
      <c r="BK306" s="233">
        <f>ROUND(I306*H306,2)</f>
        <v>0</v>
      </c>
      <c r="BL306" s="18" t="s">
        <v>267</v>
      </c>
      <c r="BM306" s="232" t="s">
        <v>490</v>
      </c>
    </row>
    <row r="307" s="13" customFormat="1">
      <c r="A307" s="13"/>
      <c r="B307" s="234"/>
      <c r="C307" s="235"/>
      <c r="D307" s="236" t="s">
        <v>133</v>
      </c>
      <c r="E307" s="237" t="s">
        <v>1</v>
      </c>
      <c r="F307" s="238" t="s">
        <v>491</v>
      </c>
      <c r="G307" s="235"/>
      <c r="H307" s="239">
        <v>9.9000000000000004</v>
      </c>
      <c r="I307" s="240"/>
      <c r="J307" s="235"/>
      <c r="K307" s="235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133</v>
      </c>
      <c r="AU307" s="245" t="s">
        <v>89</v>
      </c>
      <c r="AV307" s="13" t="s">
        <v>89</v>
      </c>
      <c r="AW307" s="13" t="s">
        <v>35</v>
      </c>
      <c r="AX307" s="13" t="s">
        <v>79</v>
      </c>
      <c r="AY307" s="245" t="s">
        <v>124</v>
      </c>
    </row>
    <row r="308" s="14" customFormat="1">
      <c r="A308" s="14"/>
      <c r="B308" s="246"/>
      <c r="C308" s="247"/>
      <c r="D308" s="236" t="s">
        <v>133</v>
      </c>
      <c r="E308" s="248" t="s">
        <v>1</v>
      </c>
      <c r="F308" s="249" t="s">
        <v>134</v>
      </c>
      <c r="G308" s="247"/>
      <c r="H308" s="250">
        <v>9.9000000000000004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133</v>
      </c>
      <c r="AU308" s="256" t="s">
        <v>89</v>
      </c>
      <c r="AV308" s="14" t="s">
        <v>135</v>
      </c>
      <c r="AW308" s="14" t="s">
        <v>35</v>
      </c>
      <c r="AX308" s="14" t="s">
        <v>87</v>
      </c>
      <c r="AY308" s="256" t="s">
        <v>124</v>
      </c>
    </row>
    <row r="309" s="2" customFormat="1" ht="24.15" customHeight="1">
      <c r="A309" s="39"/>
      <c r="B309" s="40"/>
      <c r="C309" s="220" t="s">
        <v>492</v>
      </c>
      <c r="D309" s="220" t="s">
        <v>127</v>
      </c>
      <c r="E309" s="221" t="s">
        <v>493</v>
      </c>
      <c r="F309" s="222" t="s">
        <v>494</v>
      </c>
      <c r="G309" s="223" t="s">
        <v>339</v>
      </c>
      <c r="H309" s="224">
        <v>123</v>
      </c>
      <c r="I309" s="225"/>
      <c r="J309" s="226">
        <f>ROUND(I309*H309,2)</f>
        <v>0</v>
      </c>
      <c r="K309" s="227"/>
      <c r="L309" s="45"/>
      <c r="M309" s="228" t="s">
        <v>1</v>
      </c>
      <c r="N309" s="229" t="s">
        <v>44</v>
      </c>
      <c r="O309" s="92"/>
      <c r="P309" s="230">
        <f>O309*H309</f>
        <v>0</v>
      </c>
      <c r="Q309" s="230">
        <v>3.0000000000000001E-05</v>
      </c>
      <c r="R309" s="230">
        <f>Q309*H309</f>
        <v>0.0036900000000000001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267</v>
      </c>
      <c r="AT309" s="232" t="s">
        <v>127</v>
      </c>
      <c r="AU309" s="232" t="s">
        <v>89</v>
      </c>
      <c r="AY309" s="18" t="s">
        <v>124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87</v>
      </c>
      <c r="BK309" s="233">
        <f>ROUND(I309*H309,2)</f>
        <v>0</v>
      </c>
      <c r="BL309" s="18" t="s">
        <v>267</v>
      </c>
      <c r="BM309" s="232" t="s">
        <v>495</v>
      </c>
    </row>
    <row r="310" s="13" customFormat="1">
      <c r="A310" s="13"/>
      <c r="B310" s="234"/>
      <c r="C310" s="235"/>
      <c r="D310" s="236" t="s">
        <v>133</v>
      </c>
      <c r="E310" s="237" t="s">
        <v>1</v>
      </c>
      <c r="F310" s="238" t="s">
        <v>496</v>
      </c>
      <c r="G310" s="235"/>
      <c r="H310" s="239">
        <v>123</v>
      </c>
      <c r="I310" s="240"/>
      <c r="J310" s="235"/>
      <c r="K310" s="235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133</v>
      </c>
      <c r="AU310" s="245" t="s">
        <v>89</v>
      </c>
      <c r="AV310" s="13" t="s">
        <v>89</v>
      </c>
      <c r="AW310" s="13" t="s">
        <v>35</v>
      </c>
      <c r="AX310" s="13" t="s">
        <v>79</v>
      </c>
      <c r="AY310" s="245" t="s">
        <v>124</v>
      </c>
    </row>
    <row r="311" s="14" customFormat="1">
      <c r="A311" s="14"/>
      <c r="B311" s="246"/>
      <c r="C311" s="247"/>
      <c r="D311" s="236" t="s">
        <v>133</v>
      </c>
      <c r="E311" s="248" t="s">
        <v>1</v>
      </c>
      <c r="F311" s="249" t="s">
        <v>134</v>
      </c>
      <c r="G311" s="247"/>
      <c r="H311" s="250">
        <v>123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6" t="s">
        <v>133</v>
      </c>
      <c r="AU311" s="256" t="s">
        <v>89</v>
      </c>
      <c r="AV311" s="14" t="s">
        <v>135</v>
      </c>
      <c r="AW311" s="14" t="s">
        <v>35</v>
      </c>
      <c r="AX311" s="14" t="s">
        <v>87</v>
      </c>
      <c r="AY311" s="256" t="s">
        <v>124</v>
      </c>
    </row>
    <row r="312" s="2" customFormat="1" ht="21.75" customHeight="1">
      <c r="A312" s="39"/>
      <c r="B312" s="40"/>
      <c r="C312" s="264" t="s">
        <v>497</v>
      </c>
      <c r="D312" s="264" t="s">
        <v>222</v>
      </c>
      <c r="E312" s="265" t="s">
        <v>498</v>
      </c>
      <c r="F312" s="266" t="s">
        <v>499</v>
      </c>
      <c r="G312" s="267" t="s">
        <v>339</v>
      </c>
      <c r="H312" s="268">
        <v>135.30000000000001</v>
      </c>
      <c r="I312" s="269"/>
      <c r="J312" s="270">
        <f>ROUND(I312*H312,2)</f>
        <v>0</v>
      </c>
      <c r="K312" s="271"/>
      <c r="L312" s="272"/>
      <c r="M312" s="273" t="s">
        <v>1</v>
      </c>
      <c r="N312" s="274" t="s">
        <v>44</v>
      </c>
      <c r="O312" s="92"/>
      <c r="P312" s="230">
        <f>O312*H312</f>
        <v>0</v>
      </c>
      <c r="Q312" s="230">
        <v>0.00038000000000000002</v>
      </c>
      <c r="R312" s="230">
        <f>Q312*H312</f>
        <v>0.051414000000000008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350</v>
      </c>
      <c r="AT312" s="232" t="s">
        <v>222</v>
      </c>
      <c r="AU312" s="232" t="s">
        <v>89</v>
      </c>
      <c r="AY312" s="18" t="s">
        <v>124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87</v>
      </c>
      <c r="BK312" s="233">
        <f>ROUND(I312*H312,2)</f>
        <v>0</v>
      </c>
      <c r="BL312" s="18" t="s">
        <v>267</v>
      </c>
      <c r="BM312" s="232" t="s">
        <v>500</v>
      </c>
    </row>
    <row r="313" s="13" customFormat="1">
      <c r="A313" s="13"/>
      <c r="B313" s="234"/>
      <c r="C313" s="235"/>
      <c r="D313" s="236" t="s">
        <v>133</v>
      </c>
      <c r="E313" s="237" t="s">
        <v>1</v>
      </c>
      <c r="F313" s="238" t="s">
        <v>501</v>
      </c>
      <c r="G313" s="235"/>
      <c r="H313" s="239">
        <v>135.30000000000001</v>
      </c>
      <c r="I313" s="240"/>
      <c r="J313" s="235"/>
      <c r="K313" s="235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133</v>
      </c>
      <c r="AU313" s="245" t="s">
        <v>89</v>
      </c>
      <c r="AV313" s="13" t="s">
        <v>89</v>
      </c>
      <c r="AW313" s="13" t="s">
        <v>35</v>
      </c>
      <c r="AX313" s="13" t="s">
        <v>79</v>
      </c>
      <c r="AY313" s="245" t="s">
        <v>124</v>
      </c>
    </row>
    <row r="314" s="14" customFormat="1">
      <c r="A314" s="14"/>
      <c r="B314" s="246"/>
      <c r="C314" s="247"/>
      <c r="D314" s="236" t="s">
        <v>133</v>
      </c>
      <c r="E314" s="248" t="s">
        <v>1</v>
      </c>
      <c r="F314" s="249" t="s">
        <v>134</v>
      </c>
      <c r="G314" s="247"/>
      <c r="H314" s="250">
        <v>135.30000000000001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6" t="s">
        <v>133</v>
      </c>
      <c r="AU314" s="256" t="s">
        <v>89</v>
      </c>
      <c r="AV314" s="14" t="s">
        <v>135</v>
      </c>
      <c r="AW314" s="14" t="s">
        <v>35</v>
      </c>
      <c r="AX314" s="14" t="s">
        <v>87</v>
      </c>
      <c r="AY314" s="256" t="s">
        <v>124</v>
      </c>
    </row>
    <row r="315" s="2" customFormat="1" ht="21.75" customHeight="1">
      <c r="A315" s="39"/>
      <c r="B315" s="40"/>
      <c r="C315" s="220" t="s">
        <v>502</v>
      </c>
      <c r="D315" s="220" t="s">
        <v>127</v>
      </c>
      <c r="E315" s="221" t="s">
        <v>503</v>
      </c>
      <c r="F315" s="222" t="s">
        <v>504</v>
      </c>
      <c r="G315" s="223" t="s">
        <v>339</v>
      </c>
      <c r="H315" s="224">
        <v>123</v>
      </c>
      <c r="I315" s="225"/>
      <c r="J315" s="226">
        <f>ROUND(I315*H315,2)</f>
        <v>0</v>
      </c>
      <c r="K315" s="227"/>
      <c r="L315" s="45"/>
      <c r="M315" s="228" t="s">
        <v>1</v>
      </c>
      <c r="N315" s="229" t="s">
        <v>44</v>
      </c>
      <c r="O315" s="92"/>
      <c r="P315" s="230">
        <f>O315*H315</f>
        <v>0</v>
      </c>
      <c r="Q315" s="230">
        <v>0</v>
      </c>
      <c r="R315" s="230">
        <f>Q315*H315</f>
        <v>0</v>
      </c>
      <c r="S315" s="230">
        <v>0.00089999999999999998</v>
      </c>
      <c r="T315" s="231">
        <f>S315*H315</f>
        <v>0.11069999999999999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267</v>
      </c>
      <c r="AT315" s="232" t="s">
        <v>127</v>
      </c>
      <c r="AU315" s="232" t="s">
        <v>89</v>
      </c>
      <c r="AY315" s="18" t="s">
        <v>124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8" t="s">
        <v>87</v>
      </c>
      <c r="BK315" s="233">
        <f>ROUND(I315*H315,2)</f>
        <v>0</v>
      </c>
      <c r="BL315" s="18" t="s">
        <v>267</v>
      </c>
      <c r="BM315" s="232" t="s">
        <v>505</v>
      </c>
    </row>
    <row r="316" s="13" customFormat="1">
      <c r="A316" s="13"/>
      <c r="B316" s="234"/>
      <c r="C316" s="235"/>
      <c r="D316" s="236" t="s">
        <v>133</v>
      </c>
      <c r="E316" s="237" t="s">
        <v>1</v>
      </c>
      <c r="F316" s="238" t="s">
        <v>341</v>
      </c>
      <c r="G316" s="235"/>
      <c r="H316" s="239">
        <v>123</v>
      </c>
      <c r="I316" s="240"/>
      <c r="J316" s="235"/>
      <c r="K316" s="235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133</v>
      </c>
      <c r="AU316" s="245" t="s">
        <v>89</v>
      </c>
      <c r="AV316" s="13" t="s">
        <v>89</v>
      </c>
      <c r="AW316" s="13" t="s">
        <v>35</v>
      </c>
      <c r="AX316" s="13" t="s">
        <v>79</v>
      </c>
      <c r="AY316" s="245" t="s">
        <v>124</v>
      </c>
    </row>
    <row r="317" s="14" customFormat="1">
      <c r="A317" s="14"/>
      <c r="B317" s="246"/>
      <c r="C317" s="247"/>
      <c r="D317" s="236" t="s">
        <v>133</v>
      </c>
      <c r="E317" s="248" t="s">
        <v>1</v>
      </c>
      <c r="F317" s="249" t="s">
        <v>134</v>
      </c>
      <c r="G317" s="247"/>
      <c r="H317" s="250">
        <v>123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133</v>
      </c>
      <c r="AU317" s="256" t="s">
        <v>89</v>
      </c>
      <c r="AV317" s="14" t="s">
        <v>135</v>
      </c>
      <c r="AW317" s="14" t="s">
        <v>35</v>
      </c>
      <c r="AX317" s="14" t="s">
        <v>87</v>
      </c>
      <c r="AY317" s="256" t="s">
        <v>124</v>
      </c>
    </row>
    <row r="318" s="2" customFormat="1" ht="24.15" customHeight="1">
      <c r="A318" s="39"/>
      <c r="B318" s="40"/>
      <c r="C318" s="220" t="s">
        <v>506</v>
      </c>
      <c r="D318" s="220" t="s">
        <v>127</v>
      </c>
      <c r="E318" s="221" t="s">
        <v>507</v>
      </c>
      <c r="F318" s="222" t="s">
        <v>508</v>
      </c>
      <c r="G318" s="223" t="s">
        <v>424</v>
      </c>
      <c r="H318" s="285"/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44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267</v>
      </c>
      <c r="AT318" s="232" t="s">
        <v>127</v>
      </c>
      <c r="AU318" s="232" t="s">
        <v>89</v>
      </c>
      <c r="AY318" s="18" t="s">
        <v>124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87</v>
      </c>
      <c r="BK318" s="233">
        <f>ROUND(I318*H318,2)</f>
        <v>0</v>
      </c>
      <c r="BL318" s="18" t="s">
        <v>267</v>
      </c>
      <c r="BM318" s="232" t="s">
        <v>509</v>
      </c>
    </row>
    <row r="319" s="12" customFormat="1" ht="22.8" customHeight="1">
      <c r="A319" s="12"/>
      <c r="B319" s="204"/>
      <c r="C319" s="205"/>
      <c r="D319" s="206" t="s">
        <v>78</v>
      </c>
      <c r="E319" s="218" t="s">
        <v>510</v>
      </c>
      <c r="F319" s="218" t="s">
        <v>511</v>
      </c>
      <c r="G319" s="205"/>
      <c r="H319" s="205"/>
      <c r="I319" s="208"/>
      <c r="J319" s="219">
        <f>BK319</f>
        <v>0</v>
      </c>
      <c r="K319" s="205"/>
      <c r="L319" s="210"/>
      <c r="M319" s="211"/>
      <c r="N319" s="212"/>
      <c r="O319" s="212"/>
      <c r="P319" s="213">
        <f>SUM(P320:P338)</f>
        <v>0</v>
      </c>
      <c r="Q319" s="212"/>
      <c r="R319" s="213">
        <f>SUM(R320:R338)</f>
        <v>0.015219999999999999</v>
      </c>
      <c r="S319" s="212"/>
      <c r="T319" s="214">
        <f>SUM(T320:T338)</f>
        <v>0.46931999999999996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5" t="s">
        <v>89</v>
      </c>
      <c r="AT319" s="216" t="s">
        <v>78</v>
      </c>
      <c r="AU319" s="216" t="s">
        <v>87</v>
      </c>
      <c r="AY319" s="215" t="s">
        <v>124</v>
      </c>
      <c r="BK319" s="217">
        <f>SUM(BK320:BK338)</f>
        <v>0</v>
      </c>
    </row>
    <row r="320" s="2" customFormat="1" ht="24.15" customHeight="1">
      <c r="A320" s="39"/>
      <c r="B320" s="40"/>
      <c r="C320" s="220" t="s">
        <v>512</v>
      </c>
      <c r="D320" s="220" t="s">
        <v>127</v>
      </c>
      <c r="E320" s="221" t="s">
        <v>513</v>
      </c>
      <c r="F320" s="222" t="s">
        <v>514</v>
      </c>
      <c r="G320" s="223" t="s">
        <v>272</v>
      </c>
      <c r="H320" s="224">
        <v>2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44</v>
      </c>
      <c r="O320" s="92"/>
      <c r="P320" s="230">
        <f>O320*H320</f>
        <v>0</v>
      </c>
      <c r="Q320" s="230">
        <v>0.0021299999999999999</v>
      </c>
      <c r="R320" s="230">
        <f>Q320*H320</f>
        <v>0.0042599999999999999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267</v>
      </c>
      <c r="AT320" s="232" t="s">
        <v>127</v>
      </c>
      <c r="AU320" s="232" t="s">
        <v>89</v>
      </c>
      <c r="AY320" s="18" t="s">
        <v>124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87</v>
      </c>
      <c r="BK320" s="233">
        <f>ROUND(I320*H320,2)</f>
        <v>0</v>
      </c>
      <c r="BL320" s="18" t="s">
        <v>267</v>
      </c>
      <c r="BM320" s="232" t="s">
        <v>515</v>
      </c>
    </row>
    <row r="321" s="13" customFormat="1">
      <c r="A321" s="13"/>
      <c r="B321" s="234"/>
      <c r="C321" s="235"/>
      <c r="D321" s="236" t="s">
        <v>133</v>
      </c>
      <c r="E321" s="237" t="s">
        <v>1</v>
      </c>
      <c r="F321" s="238" t="s">
        <v>89</v>
      </c>
      <c r="G321" s="235"/>
      <c r="H321" s="239">
        <v>2</v>
      </c>
      <c r="I321" s="240"/>
      <c r="J321" s="235"/>
      <c r="K321" s="235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133</v>
      </c>
      <c r="AU321" s="245" t="s">
        <v>89</v>
      </c>
      <c r="AV321" s="13" t="s">
        <v>89</v>
      </c>
      <c r="AW321" s="13" t="s">
        <v>35</v>
      </c>
      <c r="AX321" s="13" t="s">
        <v>79</v>
      </c>
      <c r="AY321" s="245" t="s">
        <v>124</v>
      </c>
    </row>
    <row r="322" s="14" customFormat="1">
      <c r="A322" s="14"/>
      <c r="B322" s="246"/>
      <c r="C322" s="247"/>
      <c r="D322" s="236" t="s">
        <v>133</v>
      </c>
      <c r="E322" s="248" t="s">
        <v>1</v>
      </c>
      <c r="F322" s="249" t="s">
        <v>134</v>
      </c>
      <c r="G322" s="247"/>
      <c r="H322" s="250">
        <v>2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133</v>
      </c>
      <c r="AU322" s="256" t="s">
        <v>89</v>
      </c>
      <c r="AV322" s="14" t="s">
        <v>135</v>
      </c>
      <c r="AW322" s="14" t="s">
        <v>35</v>
      </c>
      <c r="AX322" s="14" t="s">
        <v>87</v>
      </c>
      <c r="AY322" s="256" t="s">
        <v>124</v>
      </c>
    </row>
    <row r="323" s="2" customFormat="1" ht="16.5" customHeight="1">
      <c r="A323" s="39"/>
      <c r="B323" s="40"/>
      <c r="C323" s="220" t="s">
        <v>516</v>
      </c>
      <c r="D323" s="220" t="s">
        <v>127</v>
      </c>
      <c r="E323" s="221" t="s">
        <v>517</v>
      </c>
      <c r="F323" s="222" t="s">
        <v>518</v>
      </c>
      <c r="G323" s="223" t="s">
        <v>339</v>
      </c>
      <c r="H323" s="224">
        <v>14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44</v>
      </c>
      <c r="O323" s="92"/>
      <c r="P323" s="230">
        <f>O323*H323</f>
        <v>0</v>
      </c>
      <c r="Q323" s="230">
        <v>0</v>
      </c>
      <c r="R323" s="230">
        <f>Q323*H323</f>
        <v>0</v>
      </c>
      <c r="S323" s="230">
        <v>0.03065</v>
      </c>
      <c r="T323" s="231">
        <f>S323*H323</f>
        <v>0.42909999999999998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267</v>
      </c>
      <c r="AT323" s="232" t="s">
        <v>127</v>
      </c>
      <c r="AU323" s="232" t="s">
        <v>89</v>
      </c>
      <c r="AY323" s="18" t="s">
        <v>124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87</v>
      </c>
      <c r="BK323" s="233">
        <f>ROUND(I323*H323,2)</f>
        <v>0</v>
      </c>
      <c r="BL323" s="18" t="s">
        <v>267</v>
      </c>
      <c r="BM323" s="232" t="s">
        <v>519</v>
      </c>
    </row>
    <row r="324" s="13" customFormat="1">
      <c r="A324" s="13"/>
      <c r="B324" s="234"/>
      <c r="C324" s="235"/>
      <c r="D324" s="236" t="s">
        <v>133</v>
      </c>
      <c r="E324" s="237" t="s">
        <v>1</v>
      </c>
      <c r="F324" s="238" t="s">
        <v>520</v>
      </c>
      <c r="G324" s="235"/>
      <c r="H324" s="239">
        <v>14</v>
      </c>
      <c r="I324" s="240"/>
      <c r="J324" s="235"/>
      <c r="K324" s="235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133</v>
      </c>
      <c r="AU324" s="245" t="s">
        <v>89</v>
      </c>
      <c r="AV324" s="13" t="s">
        <v>89</v>
      </c>
      <c r="AW324" s="13" t="s">
        <v>35</v>
      </c>
      <c r="AX324" s="13" t="s">
        <v>79</v>
      </c>
      <c r="AY324" s="245" t="s">
        <v>124</v>
      </c>
    </row>
    <row r="325" s="14" customFormat="1">
      <c r="A325" s="14"/>
      <c r="B325" s="246"/>
      <c r="C325" s="247"/>
      <c r="D325" s="236" t="s">
        <v>133</v>
      </c>
      <c r="E325" s="248" t="s">
        <v>1</v>
      </c>
      <c r="F325" s="249" t="s">
        <v>134</v>
      </c>
      <c r="G325" s="247"/>
      <c r="H325" s="250">
        <v>14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133</v>
      </c>
      <c r="AU325" s="256" t="s">
        <v>89</v>
      </c>
      <c r="AV325" s="14" t="s">
        <v>135</v>
      </c>
      <c r="AW325" s="14" t="s">
        <v>35</v>
      </c>
      <c r="AX325" s="14" t="s">
        <v>87</v>
      </c>
      <c r="AY325" s="256" t="s">
        <v>124</v>
      </c>
    </row>
    <row r="326" s="2" customFormat="1" ht="16.5" customHeight="1">
      <c r="A326" s="39"/>
      <c r="B326" s="40"/>
      <c r="C326" s="220" t="s">
        <v>521</v>
      </c>
      <c r="D326" s="220" t="s">
        <v>127</v>
      </c>
      <c r="E326" s="221" t="s">
        <v>522</v>
      </c>
      <c r="F326" s="222" t="s">
        <v>523</v>
      </c>
      <c r="G326" s="223" t="s">
        <v>272</v>
      </c>
      <c r="H326" s="224">
        <v>2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44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0.020109999999999999</v>
      </c>
      <c r="T326" s="231">
        <f>S326*H326</f>
        <v>0.040219999999999999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267</v>
      </c>
      <c r="AT326" s="232" t="s">
        <v>127</v>
      </c>
      <c r="AU326" s="232" t="s">
        <v>89</v>
      </c>
      <c r="AY326" s="18" t="s">
        <v>124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87</v>
      </c>
      <c r="BK326" s="233">
        <f>ROUND(I326*H326,2)</f>
        <v>0</v>
      </c>
      <c r="BL326" s="18" t="s">
        <v>267</v>
      </c>
      <c r="BM326" s="232" t="s">
        <v>524</v>
      </c>
    </row>
    <row r="327" s="13" customFormat="1">
      <c r="A327" s="13"/>
      <c r="B327" s="234"/>
      <c r="C327" s="235"/>
      <c r="D327" s="236" t="s">
        <v>133</v>
      </c>
      <c r="E327" s="237" t="s">
        <v>1</v>
      </c>
      <c r="F327" s="238" t="s">
        <v>525</v>
      </c>
      <c r="G327" s="235"/>
      <c r="H327" s="239">
        <v>2</v>
      </c>
      <c r="I327" s="240"/>
      <c r="J327" s="235"/>
      <c r="K327" s="235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133</v>
      </c>
      <c r="AU327" s="245" t="s">
        <v>89</v>
      </c>
      <c r="AV327" s="13" t="s">
        <v>89</v>
      </c>
      <c r="AW327" s="13" t="s">
        <v>35</v>
      </c>
      <c r="AX327" s="13" t="s">
        <v>79</v>
      </c>
      <c r="AY327" s="245" t="s">
        <v>124</v>
      </c>
    </row>
    <row r="328" s="14" customFormat="1">
      <c r="A328" s="14"/>
      <c r="B328" s="246"/>
      <c r="C328" s="247"/>
      <c r="D328" s="236" t="s">
        <v>133</v>
      </c>
      <c r="E328" s="248" t="s">
        <v>1</v>
      </c>
      <c r="F328" s="249" t="s">
        <v>134</v>
      </c>
      <c r="G328" s="247"/>
      <c r="H328" s="250">
        <v>2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133</v>
      </c>
      <c r="AU328" s="256" t="s">
        <v>89</v>
      </c>
      <c r="AV328" s="14" t="s">
        <v>135</v>
      </c>
      <c r="AW328" s="14" t="s">
        <v>35</v>
      </c>
      <c r="AX328" s="14" t="s">
        <v>87</v>
      </c>
      <c r="AY328" s="256" t="s">
        <v>124</v>
      </c>
    </row>
    <row r="329" s="2" customFormat="1" ht="24.15" customHeight="1">
      <c r="A329" s="39"/>
      <c r="B329" s="40"/>
      <c r="C329" s="220" t="s">
        <v>526</v>
      </c>
      <c r="D329" s="220" t="s">
        <v>127</v>
      </c>
      <c r="E329" s="221" t="s">
        <v>527</v>
      </c>
      <c r="F329" s="222" t="s">
        <v>528</v>
      </c>
      <c r="G329" s="223" t="s">
        <v>272</v>
      </c>
      <c r="H329" s="224">
        <v>4</v>
      </c>
      <c r="I329" s="225"/>
      <c r="J329" s="226">
        <f>ROUND(I329*H329,2)</f>
        <v>0</v>
      </c>
      <c r="K329" s="227"/>
      <c r="L329" s="45"/>
      <c r="M329" s="228" t="s">
        <v>1</v>
      </c>
      <c r="N329" s="229" t="s">
        <v>44</v>
      </c>
      <c r="O329" s="92"/>
      <c r="P329" s="230">
        <f>O329*H329</f>
        <v>0</v>
      </c>
      <c r="Q329" s="230">
        <v>0.00115</v>
      </c>
      <c r="R329" s="230">
        <f>Q329*H329</f>
        <v>0.0045999999999999999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267</v>
      </c>
      <c r="AT329" s="232" t="s">
        <v>127</v>
      </c>
      <c r="AU329" s="232" t="s">
        <v>89</v>
      </c>
      <c r="AY329" s="18" t="s">
        <v>124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87</v>
      </c>
      <c r="BK329" s="233">
        <f>ROUND(I329*H329,2)</f>
        <v>0</v>
      </c>
      <c r="BL329" s="18" t="s">
        <v>267</v>
      </c>
      <c r="BM329" s="232" t="s">
        <v>529</v>
      </c>
    </row>
    <row r="330" s="13" customFormat="1">
      <c r="A330" s="13"/>
      <c r="B330" s="234"/>
      <c r="C330" s="235"/>
      <c r="D330" s="236" t="s">
        <v>133</v>
      </c>
      <c r="E330" s="237" t="s">
        <v>1</v>
      </c>
      <c r="F330" s="238" t="s">
        <v>530</v>
      </c>
      <c r="G330" s="235"/>
      <c r="H330" s="239">
        <v>4</v>
      </c>
      <c r="I330" s="240"/>
      <c r="J330" s="235"/>
      <c r="K330" s="235"/>
      <c r="L330" s="241"/>
      <c r="M330" s="242"/>
      <c r="N330" s="243"/>
      <c r="O330" s="243"/>
      <c r="P330" s="243"/>
      <c r="Q330" s="243"/>
      <c r="R330" s="243"/>
      <c r="S330" s="243"/>
      <c r="T330" s="24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5" t="s">
        <v>133</v>
      </c>
      <c r="AU330" s="245" t="s">
        <v>89</v>
      </c>
      <c r="AV330" s="13" t="s">
        <v>89</v>
      </c>
      <c r="AW330" s="13" t="s">
        <v>35</v>
      </c>
      <c r="AX330" s="13" t="s">
        <v>79</v>
      </c>
      <c r="AY330" s="245" t="s">
        <v>124</v>
      </c>
    </row>
    <row r="331" s="14" customFormat="1">
      <c r="A331" s="14"/>
      <c r="B331" s="246"/>
      <c r="C331" s="247"/>
      <c r="D331" s="236" t="s">
        <v>133</v>
      </c>
      <c r="E331" s="248" t="s">
        <v>1</v>
      </c>
      <c r="F331" s="249" t="s">
        <v>134</v>
      </c>
      <c r="G331" s="247"/>
      <c r="H331" s="250">
        <v>4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133</v>
      </c>
      <c r="AU331" s="256" t="s">
        <v>89</v>
      </c>
      <c r="AV331" s="14" t="s">
        <v>135</v>
      </c>
      <c r="AW331" s="14" t="s">
        <v>35</v>
      </c>
      <c r="AX331" s="14" t="s">
        <v>87</v>
      </c>
      <c r="AY331" s="256" t="s">
        <v>124</v>
      </c>
    </row>
    <row r="332" s="2" customFormat="1" ht="24.15" customHeight="1">
      <c r="A332" s="39"/>
      <c r="B332" s="40"/>
      <c r="C332" s="264" t="s">
        <v>531</v>
      </c>
      <c r="D332" s="264" t="s">
        <v>222</v>
      </c>
      <c r="E332" s="265" t="s">
        <v>532</v>
      </c>
      <c r="F332" s="266" t="s">
        <v>533</v>
      </c>
      <c r="G332" s="267" t="s">
        <v>272</v>
      </c>
      <c r="H332" s="268">
        <v>2</v>
      </c>
      <c r="I332" s="269"/>
      <c r="J332" s="270">
        <f>ROUND(I332*H332,2)</f>
        <v>0</v>
      </c>
      <c r="K332" s="271"/>
      <c r="L332" s="272"/>
      <c r="M332" s="273" t="s">
        <v>1</v>
      </c>
      <c r="N332" s="274" t="s">
        <v>44</v>
      </c>
      <c r="O332" s="92"/>
      <c r="P332" s="230">
        <f>O332*H332</f>
        <v>0</v>
      </c>
      <c r="Q332" s="230">
        <v>0.00148</v>
      </c>
      <c r="R332" s="230">
        <f>Q332*H332</f>
        <v>0.00296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350</v>
      </c>
      <c r="AT332" s="232" t="s">
        <v>222</v>
      </c>
      <c r="AU332" s="232" t="s">
        <v>89</v>
      </c>
      <c r="AY332" s="18" t="s">
        <v>124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87</v>
      </c>
      <c r="BK332" s="233">
        <f>ROUND(I332*H332,2)</f>
        <v>0</v>
      </c>
      <c r="BL332" s="18" t="s">
        <v>267</v>
      </c>
      <c r="BM332" s="232" t="s">
        <v>534</v>
      </c>
    </row>
    <row r="333" s="13" customFormat="1">
      <c r="A333" s="13"/>
      <c r="B333" s="234"/>
      <c r="C333" s="235"/>
      <c r="D333" s="236" t="s">
        <v>133</v>
      </c>
      <c r="E333" s="237" t="s">
        <v>1</v>
      </c>
      <c r="F333" s="238" t="s">
        <v>535</v>
      </c>
      <c r="G333" s="235"/>
      <c r="H333" s="239">
        <v>2</v>
      </c>
      <c r="I333" s="240"/>
      <c r="J333" s="235"/>
      <c r="K333" s="235"/>
      <c r="L333" s="241"/>
      <c r="M333" s="242"/>
      <c r="N333" s="243"/>
      <c r="O333" s="243"/>
      <c r="P333" s="243"/>
      <c r="Q333" s="243"/>
      <c r="R333" s="243"/>
      <c r="S333" s="243"/>
      <c r="T333" s="24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5" t="s">
        <v>133</v>
      </c>
      <c r="AU333" s="245" t="s">
        <v>89</v>
      </c>
      <c r="AV333" s="13" t="s">
        <v>89</v>
      </c>
      <c r="AW333" s="13" t="s">
        <v>35</v>
      </c>
      <c r="AX333" s="13" t="s">
        <v>79</v>
      </c>
      <c r="AY333" s="245" t="s">
        <v>124</v>
      </c>
    </row>
    <row r="334" s="14" customFormat="1">
      <c r="A334" s="14"/>
      <c r="B334" s="246"/>
      <c r="C334" s="247"/>
      <c r="D334" s="236" t="s">
        <v>133</v>
      </c>
      <c r="E334" s="248" t="s">
        <v>1</v>
      </c>
      <c r="F334" s="249" t="s">
        <v>134</v>
      </c>
      <c r="G334" s="247"/>
      <c r="H334" s="250">
        <v>2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6" t="s">
        <v>133</v>
      </c>
      <c r="AU334" s="256" t="s">
        <v>89</v>
      </c>
      <c r="AV334" s="14" t="s">
        <v>135</v>
      </c>
      <c r="AW334" s="14" t="s">
        <v>35</v>
      </c>
      <c r="AX334" s="14" t="s">
        <v>87</v>
      </c>
      <c r="AY334" s="256" t="s">
        <v>124</v>
      </c>
    </row>
    <row r="335" s="2" customFormat="1" ht="24.15" customHeight="1">
      <c r="A335" s="39"/>
      <c r="B335" s="40"/>
      <c r="C335" s="264" t="s">
        <v>536</v>
      </c>
      <c r="D335" s="264" t="s">
        <v>222</v>
      </c>
      <c r="E335" s="265" t="s">
        <v>537</v>
      </c>
      <c r="F335" s="266" t="s">
        <v>538</v>
      </c>
      <c r="G335" s="267" t="s">
        <v>272</v>
      </c>
      <c r="H335" s="268">
        <v>2</v>
      </c>
      <c r="I335" s="269"/>
      <c r="J335" s="270">
        <f>ROUND(I335*H335,2)</f>
        <v>0</v>
      </c>
      <c r="K335" s="271"/>
      <c r="L335" s="272"/>
      <c r="M335" s="273" t="s">
        <v>1</v>
      </c>
      <c r="N335" s="274" t="s">
        <v>44</v>
      </c>
      <c r="O335" s="92"/>
      <c r="P335" s="230">
        <f>O335*H335</f>
        <v>0</v>
      </c>
      <c r="Q335" s="230">
        <v>0.0016999999999999999</v>
      </c>
      <c r="R335" s="230">
        <f>Q335*H335</f>
        <v>0.0033999999999999998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350</v>
      </c>
      <c r="AT335" s="232" t="s">
        <v>222</v>
      </c>
      <c r="AU335" s="232" t="s">
        <v>89</v>
      </c>
      <c r="AY335" s="18" t="s">
        <v>124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87</v>
      </c>
      <c r="BK335" s="233">
        <f>ROUND(I335*H335,2)</f>
        <v>0</v>
      </c>
      <c r="BL335" s="18" t="s">
        <v>267</v>
      </c>
      <c r="BM335" s="232" t="s">
        <v>539</v>
      </c>
    </row>
    <row r="336" s="13" customFormat="1">
      <c r="A336" s="13"/>
      <c r="B336" s="234"/>
      <c r="C336" s="235"/>
      <c r="D336" s="236" t="s">
        <v>133</v>
      </c>
      <c r="E336" s="237" t="s">
        <v>1</v>
      </c>
      <c r="F336" s="238" t="s">
        <v>535</v>
      </c>
      <c r="G336" s="235"/>
      <c r="H336" s="239">
        <v>2</v>
      </c>
      <c r="I336" s="240"/>
      <c r="J336" s="235"/>
      <c r="K336" s="235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133</v>
      </c>
      <c r="AU336" s="245" t="s">
        <v>89</v>
      </c>
      <c r="AV336" s="13" t="s">
        <v>89</v>
      </c>
      <c r="AW336" s="13" t="s">
        <v>35</v>
      </c>
      <c r="AX336" s="13" t="s">
        <v>79</v>
      </c>
      <c r="AY336" s="245" t="s">
        <v>124</v>
      </c>
    </row>
    <row r="337" s="14" customFormat="1">
      <c r="A337" s="14"/>
      <c r="B337" s="246"/>
      <c r="C337" s="247"/>
      <c r="D337" s="236" t="s">
        <v>133</v>
      </c>
      <c r="E337" s="248" t="s">
        <v>1</v>
      </c>
      <c r="F337" s="249" t="s">
        <v>134</v>
      </c>
      <c r="G337" s="247"/>
      <c r="H337" s="250">
        <v>2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133</v>
      </c>
      <c r="AU337" s="256" t="s">
        <v>89</v>
      </c>
      <c r="AV337" s="14" t="s">
        <v>135</v>
      </c>
      <c r="AW337" s="14" t="s">
        <v>35</v>
      </c>
      <c r="AX337" s="14" t="s">
        <v>87</v>
      </c>
      <c r="AY337" s="256" t="s">
        <v>124</v>
      </c>
    </row>
    <row r="338" s="2" customFormat="1" ht="24.15" customHeight="1">
      <c r="A338" s="39"/>
      <c r="B338" s="40"/>
      <c r="C338" s="220" t="s">
        <v>540</v>
      </c>
      <c r="D338" s="220" t="s">
        <v>127</v>
      </c>
      <c r="E338" s="221" t="s">
        <v>541</v>
      </c>
      <c r="F338" s="222" t="s">
        <v>542</v>
      </c>
      <c r="G338" s="223" t="s">
        <v>424</v>
      </c>
      <c r="H338" s="285"/>
      <c r="I338" s="225"/>
      <c r="J338" s="226">
        <f>ROUND(I338*H338,2)</f>
        <v>0</v>
      </c>
      <c r="K338" s="227"/>
      <c r="L338" s="45"/>
      <c r="M338" s="228" t="s">
        <v>1</v>
      </c>
      <c r="N338" s="229" t="s">
        <v>44</v>
      </c>
      <c r="O338" s="92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267</v>
      </c>
      <c r="AT338" s="232" t="s">
        <v>127</v>
      </c>
      <c r="AU338" s="232" t="s">
        <v>89</v>
      </c>
      <c r="AY338" s="18" t="s">
        <v>124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87</v>
      </c>
      <c r="BK338" s="233">
        <f>ROUND(I338*H338,2)</f>
        <v>0</v>
      </c>
      <c r="BL338" s="18" t="s">
        <v>267</v>
      </c>
      <c r="BM338" s="232" t="s">
        <v>543</v>
      </c>
    </row>
    <row r="339" s="12" customFormat="1" ht="22.8" customHeight="1">
      <c r="A339" s="12"/>
      <c r="B339" s="204"/>
      <c r="C339" s="205"/>
      <c r="D339" s="206" t="s">
        <v>78</v>
      </c>
      <c r="E339" s="218" t="s">
        <v>544</v>
      </c>
      <c r="F339" s="218" t="s">
        <v>545</v>
      </c>
      <c r="G339" s="205"/>
      <c r="H339" s="205"/>
      <c r="I339" s="208"/>
      <c r="J339" s="219">
        <f>BK339</f>
        <v>0</v>
      </c>
      <c r="K339" s="205"/>
      <c r="L339" s="210"/>
      <c r="M339" s="211"/>
      <c r="N339" s="212"/>
      <c r="O339" s="212"/>
      <c r="P339" s="213">
        <f>SUM(P340:P403)</f>
        <v>0</v>
      </c>
      <c r="Q339" s="212"/>
      <c r="R339" s="213">
        <f>SUM(R340:R403)</f>
        <v>0.263131</v>
      </c>
      <c r="S339" s="212"/>
      <c r="T339" s="214">
        <f>SUM(T340:T403)</f>
        <v>0.203678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5" t="s">
        <v>89</v>
      </c>
      <c r="AT339" s="216" t="s">
        <v>78</v>
      </c>
      <c r="AU339" s="216" t="s">
        <v>87</v>
      </c>
      <c r="AY339" s="215" t="s">
        <v>124</v>
      </c>
      <c r="BK339" s="217">
        <f>SUM(BK340:BK403)</f>
        <v>0</v>
      </c>
    </row>
    <row r="340" s="2" customFormat="1" ht="16.5" customHeight="1">
      <c r="A340" s="39"/>
      <c r="B340" s="40"/>
      <c r="C340" s="220" t="s">
        <v>546</v>
      </c>
      <c r="D340" s="220" t="s">
        <v>127</v>
      </c>
      <c r="E340" s="221" t="s">
        <v>547</v>
      </c>
      <c r="F340" s="222" t="s">
        <v>548</v>
      </c>
      <c r="G340" s="223" t="s">
        <v>339</v>
      </c>
      <c r="H340" s="224">
        <v>19.899999999999999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44</v>
      </c>
      <c r="O340" s="92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267</v>
      </c>
      <c r="AT340" s="232" t="s">
        <v>127</v>
      </c>
      <c r="AU340" s="232" t="s">
        <v>89</v>
      </c>
      <c r="AY340" s="18" t="s">
        <v>124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87</v>
      </c>
      <c r="BK340" s="233">
        <f>ROUND(I340*H340,2)</f>
        <v>0</v>
      </c>
      <c r="BL340" s="18" t="s">
        <v>267</v>
      </c>
      <c r="BM340" s="232" t="s">
        <v>549</v>
      </c>
    </row>
    <row r="341" s="13" customFormat="1">
      <c r="A341" s="13"/>
      <c r="B341" s="234"/>
      <c r="C341" s="235"/>
      <c r="D341" s="236" t="s">
        <v>133</v>
      </c>
      <c r="E341" s="237" t="s">
        <v>1</v>
      </c>
      <c r="F341" s="238" t="s">
        <v>550</v>
      </c>
      <c r="G341" s="235"/>
      <c r="H341" s="239">
        <v>19.899999999999999</v>
      </c>
      <c r="I341" s="240"/>
      <c r="J341" s="235"/>
      <c r="K341" s="235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133</v>
      </c>
      <c r="AU341" s="245" t="s">
        <v>89</v>
      </c>
      <c r="AV341" s="13" t="s">
        <v>89</v>
      </c>
      <c r="AW341" s="13" t="s">
        <v>35</v>
      </c>
      <c r="AX341" s="13" t="s">
        <v>79</v>
      </c>
      <c r="AY341" s="245" t="s">
        <v>124</v>
      </c>
    </row>
    <row r="342" s="14" customFormat="1">
      <c r="A342" s="14"/>
      <c r="B342" s="246"/>
      <c r="C342" s="247"/>
      <c r="D342" s="236" t="s">
        <v>133</v>
      </c>
      <c r="E342" s="248" t="s">
        <v>1</v>
      </c>
      <c r="F342" s="249" t="s">
        <v>134</v>
      </c>
      <c r="G342" s="247"/>
      <c r="H342" s="250">
        <v>19.899999999999999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133</v>
      </c>
      <c r="AU342" s="256" t="s">
        <v>89</v>
      </c>
      <c r="AV342" s="14" t="s">
        <v>135</v>
      </c>
      <c r="AW342" s="14" t="s">
        <v>35</v>
      </c>
      <c r="AX342" s="14" t="s">
        <v>87</v>
      </c>
      <c r="AY342" s="256" t="s">
        <v>124</v>
      </c>
    </row>
    <row r="343" s="2" customFormat="1" ht="16.5" customHeight="1">
      <c r="A343" s="39"/>
      <c r="B343" s="40"/>
      <c r="C343" s="220" t="s">
        <v>551</v>
      </c>
      <c r="D343" s="220" t="s">
        <v>127</v>
      </c>
      <c r="E343" s="221" t="s">
        <v>552</v>
      </c>
      <c r="F343" s="222" t="s">
        <v>553</v>
      </c>
      <c r="G343" s="223" t="s">
        <v>339</v>
      </c>
      <c r="H343" s="224">
        <v>19.899999999999999</v>
      </c>
      <c r="I343" s="225"/>
      <c r="J343" s="226">
        <f>ROUND(I343*H343,2)</f>
        <v>0</v>
      </c>
      <c r="K343" s="227"/>
      <c r="L343" s="45"/>
      <c r="M343" s="228" t="s">
        <v>1</v>
      </c>
      <c r="N343" s="229" t="s">
        <v>44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267</v>
      </c>
      <c r="AT343" s="232" t="s">
        <v>127</v>
      </c>
      <c r="AU343" s="232" t="s">
        <v>89</v>
      </c>
      <c r="AY343" s="18" t="s">
        <v>124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87</v>
      </c>
      <c r="BK343" s="233">
        <f>ROUND(I343*H343,2)</f>
        <v>0</v>
      </c>
      <c r="BL343" s="18" t="s">
        <v>267</v>
      </c>
      <c r="BM343" s="232" t="s">
        <v>554</v>
      </c>
    </row>
    <row r="344" s="2" customFormat="1">
      <c r="A344" s="39"/>
      <c r="B344" s="40"/>
      <c r="C344" s="41"/>
      <c r="D344" s="236" t="s">
        <v>139</v>
      </c>
      <c r="E344" s="41"/>
      <c r="F344" s="257" t="s">
        <v>555</v>
      </c>
      <c r="G344" s="41"/>
      <c r="H344" s="41"/>
      <c r="I344" s="258"/>
      <c r="J344" s="41"/>
      <c r="K344" s="41"/>
      <c r="L344" s="45"/>
      <c r="M344" s="259"/>
      <c r="N344" s="260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139</v>
      </c>
      <c r="AU344" s="18" t="s">
        <v>89</v>
      </c>
    </row>
    <row r="345" s="13" customFormat="1">
      <c r="A345" s="13"/>
      <c r="B345" s="234"/>
      <c r="C345" s="235"/>
      <c r="D345" s="236" t="s">
        <v>133</v>
      </c>
      <c r="E345" s="237" t="s">
        <v>1</v>
      </c>
      <c r="F345" s="238" t="s">
        <v>550</v>
      </c>
      <c r="G345" s="235"/>
      <c r="H345" s="239">
        <v>19.899999999999999</v>
      </c>
      <c r="I345" s="240"/>
      <c r="J345" s="235"/>
      <c r="K345" s="235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133</v>
      </c>
      <c r="AU345" s="245" t="s">
        <v>89</v>
      </c>
      <c r="AV345" s="13" t="s">
        <v>89</v>
      </c>
      <c r="AW345" s="13" t="s">
        <v>35</v>
      </c>
      <c r="AX345" s="13" t="s">
        <v>79</v>
      </c>
      <c r="AY345" s="245" t="s">
        <v>124</v>
      </c>
    </row>
    <row r="346" s="14" customFormat="1">
      <c r="A346" s="14"/>
      <c r="B346" s="246"/>
      <c r="C346" s="247"/>
      <c r="D346" s="236" t="s">
        <v>133</v>
      </c>
      <c r="E346" s="248" t="s">
        <v>1</v>
      </c>
      <c r="F346" s="249" t="s">
        <v>134</v>
      </c>
      <c r="G346" s="247"/>
      <c r="H346" s="250">
        <v>19.899999999999999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6" t="s">
        <v>133</v>
      </c>
      <c r="AU346" s="256" t="s">
        <v>89</v>
      </c>
      <c r="AV346" s="14" t="s">
        <v>135</v>
      </c>
      <c r="AW346" s="14" t="s">
        <v>35</v>
      </c>
      <c r="AX346" s="14" t="s">
        <v>87</v>
      </c>
      <c r="AY346" s="256" t="s">
        <v>124</v>
      </c>
    </row>
    <row r="347" s="2" customFormat="1" ht="24.15" customHeight="1">
      <c r="A347" s="39"/>
      <c r="B347" s="40"/>
      <c r="C347" s="220" t="s">
        <v>556</v>
      </c>
      <c r="D347" s="220" t="s">
        <v>127</v>
      </c>
      <c r="E347" s="221" t="s">
        <v>557</v>
      </c>
      <c r="F347" s="222" t="s">
        <v>558</v>
      </c>
      <c r="G347" s="223" t="s">
        <v>339</v>
      </c>
      <c r="H347" s="224">
        <v>19.899999999999999</v>
      </c>
      <c r="I347" s="225"/>
      <c r="J347" s="226">
        <f>ROUND(I347*H347,2)</f>
        <v>0</v>
      </c>
      <c r="K347" s="227"/>
      <c r="L347" s="45"/>
      <c r="M347" s="228" t="s">
        <v>1</v>
      </c>
      <c r="N347" s="229" t="s">
        <v>44</v>
      </c>
      <c r="O347" s="92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267</v>
      </c>
      <c r="AT347" s="232" t="s">
        <v>127</v>
      </c>
      <c r="AU347" s="232" t="s">
        <v>89</v>
      </c>
      <c r="AY347" s="18" t="s">
        <v>124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87</v>
      </c>
      <c r="BK347" s="233">
        <f>ROUND(I347*H347,2)</f>
        <v>0</v>
      </c>
      <c r="BL347" s="18" t="s">
        <v>267</v>
      </c>
      <c r="BM347" s="232" t="s">
        <v>559</v>
      </c>
    </row>
    <row r="348" s="13" customFormat="1">
      <c r="A348" s="13"/>
      <c r="B348" s="234"/>
      <c r="C348" s="235"/>
      <c r="D348" s="236" t="s">
        <v>133</v>
      </c>
      <c r="E348" s="237" t="s">
        <v>1</v>
      </c>
      <c r="F348" s="238" t="s">
        <v>550</v>
      </c>
      <c r="G348" s="235"/>
      <c r="H348" s="239">
        <v>19.899999999999999</v>
      </c>
      <c r="I348" s="240"/>
      <c r="J348" s="235"/>
      <c r="K348" s="235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133</v>
      </c>
      <c r="AU348" s="245" t="s">
        <v>89</v>
      </c>
      <c r="AV348" s="13" t="s">
        <v>89</v>
      </c>
      <c r="AW348" s="13" t="s">
        <v>35</v>
      </c>
      <c r="AX348" s="13" t="s">
        <v>79</v>
      </c>
      <c r="AY348" s="245" t="s">
        <v>124</v>
      </c>
    </row>
    <row r="349" s="14" customFormat="1">
      <c r="A349" s="14"/>
      <c r="B349" s="246"/>
      <c r="C349" s="247"/>
      <c r="D349" s="236" t="s">
        <v>133</v>
      </c>
      <c r="E349" s="248" t="s">
        <v>1</v>
      </c>
      <c r="F349" s="249" t="s">
        <v>134</v>
      </c>
      <c r="G349" s="247"/>
      <c r="H349" s="250">
        <v>19.899999999999999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133</v>
      </c>
      <c r="AU349" s="256" t="s">
        <v>89</v>
      </c>
      <c r="AV349" s="14" t="s">
        <v>135</v>
      </c>
      <c r="AW349" s="14" t="s">
        <v>35</v>
      </c>
      <c r="AX349" s="14" t="s">
        <v>87</v>
      </c>
      <c r="AY349" s="256" t="s">
        <v>124</v>
      </c>
    </row>
    <row r="350" s="2" customFormat="1" ht="16.5" customHeight="1">
      <c r="A350" s="39"/>
      <c r="B350" s="40"/>
      <c r="C350" s="264" t="s">
        <v>560</v>
      </c>
      <c r="D350" s="264" t="s">
        <v>222</v>
      </c>
      <c r="E350" s="265" t="s">
        <v>561</v>
      </c>
      <c r="F350" s="266" t="s">
        <v>562</v>
      </c>
      <c r="G350" s="267" t="s">
        <v>339</v>
      </c>
      <c r="H350" s="268">
        <v>21.890000000000001</v>
      </c>
      <c r="I350" s="269"/>
      <c r="J350" s="270">
        <f>ROUND(I350*H350,2)</f>
        <v>0</v>
      </c>
      <c r="K350" s="271"/>
      <c r="L350" s="272"/>
      <c r="M350" s="273" t="s">
        <v>1</v>
      </c>
      <c r="N350" s="274" t="s">
        <v>44</v>
      </c>
      <c r="O350" s="92"/>
      <c r="P350" s="230">
        <f>O350*H350</f>
        <v>0</v>
      </c>
      <c r="Q350" s="230">
        <v>0.00010000000000000001</v>
      </c>
      <c r="R350" s="230">
        <f>Q350*H350</f>
        <v>0.002189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350</v>
      </c>
      <c r="AT350" s="232" t="s">
        <v>222</v>
      </c>
      <c r="AU350" s="232" t="s">
        <v>89</v>
      </c>
      <c r="AY350" s="18" t="s">
        <v>124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87</v>
      </c>
      <c r="BK350" s="233">
        <f>ROUND(I350*H350,2)</f>
        <v>0</v>
      </c>
      <c r="BL350" s="18" t="s">
        <v>267</v>
      </c>
      <c r="BM350" s="232" t="s">
        <v>563</v>
      </c>
    </row>
    <row r="351" s="13" customFormat="1">
      <c r="A351" s="13"/>
      <c r="B351" s="234"/>
      <c r="C351" s="235"/>
      <c r="D351" s="236" t="s">
        <v>133</v>
      </c>
      <c r="E351" s="237" t="s">
        <v>1</v>
      </c>
      <c r="F351" s="238" t="s">
        <v>564</v>
      </c>
      <c r="G351" s="235"/>
      <c r="H351" s="239">
        <v>21.890000000000001</v>
      </c>
      <c r="I351" s="240"/>
      <c r="J351" s="235"/>
      <c r="K351" s="235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133</v>
      </c>
      <c r="AU351" s="245" t="s">
        <v>89</v>
      </c>
      <c r="AV351" s="13" t="s">
        <v>89</v>
      </c>
      <c r="AW351" s="13" t="s">
        <v>35</v>
      </c>
      <c r="AX351" s="13" t="s">
        <v>79</v>
      </c>
      <c r="AY351" s="245" t="s">
        <v>124</v>
      </c>
    </row>
    <row r="352" s="14" customFormat="1">
      <c r="A352" s="14"/>
      <c r="B352" s="246"/>
      <c r="C352" s="247"/>
      <c r="D352" s="236" t="s">
        <v>133</v>
      </c>
      <c r="E352" s="248" t="s">
        <v>1</v>
      </c>
      <c r="F352" s="249" t="s">
        <v>134</v>
      </c>
      <c r="G352" s="247"/>
      <c r="H352" s="250">
        <v>21.890000000000001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133</v>
      </c>
      <c r="AU352" s="256" t="s">
        <v>89</v>
      </c>
      <c r="AV352" s="14" t="s">
        <v>135</v>
      </c>
      <c r="AW352" s="14" t="s">
        <v>35</v>
      </c>
      <c r="AX352" s="14" t="s">
        <v>87</v>
      </c>
      <c r="AY352" s="256" t="s">
        <v>124</v>
      </c>
    </row>
    <row r="353" s="2" customFormat="1" ht="24.15" customHeight="1">
      <c r="A353" s="39"/>
      <c r="B353" s="40"/>
      <c r="C353" s="220" t="s">
        <v>565</v>
      </c>
      <c r="D353" s="220" t="s">
        <v>127</v>
      </c>
      <c r="E353" s="221" t="s">
        <v>566</v>
      </c>
      <c r="F353" s="222" t="s">
        <v>567</v>
      </c>
      <c r="G353" s="223" t="s">
        <v>272</v>
      </c>
      <c r="H353" s="224">
        <v>1</v>
      </c>
      <c r="I353" s="225"/>
      <c r="J353" s="226">
        <f>ROUND(I353*H353,2)</f>
        <v>0</v>
      </c>
      <c r="K353" s="227"/>
      <c r="L353" s="45"/>
      <c r="M353" s="228" t="s">
        <v>1</v>
      </c>
      <c r="N353" s="229" t="s">
        <v>44</v>
      </c>
      <c r="O353" s="92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267</v>
      </c>
      <c r="AT353" s="232" t="s">
        <v>127</v>
      </c>
      <c r="AU353" s="232" t="s">
        <v>89</v>
      </c>
      <c r="AY353" s="18" t="s">
        <v>124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87</v>
      </c>
      <c r="BK353" s="233">
        <f>ROUND(I353*H353,2)</f>
        <v>0</v>
      </c>
      <c r="BL353" s="18" t="s">
        <v>267</v>
      </c>
      <c r="BM353" s="232" t="s">
        <v>568</v>
      </c>
    </row>
    <row r="354" s="13" customFormat="1">
      <c r="A354" s="13"/>
      <c r="B354" s="234"/>
      <c r="C354" s="235"/>
      <c r="D354" s="236" t="s">
        <v>133</v>
      </c>
      <c r="E354" s="237" t="s">
        <v>1</v>
      </c>
      <c r="F354" s="238" t="s">
        <v>569</v>
      </c>
      <c r="G354" s="235"/>
      <c r="H354" s="239">
        <v>1</v>
      </c>
      <c r="I354" s="240"/>
      <c r="J354" s="235"/>
      <c r="K354" s="235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133</v>
      </c>
      <c r="AU354" s="245" t="s">
        <v>89</v>
      </c>
      <c r="AV354" s="13" t="s">
        <v>89</v>
      </c>
      <c r="AW354" s="13" t="s">
        <v>35</v>
      </c>
      <c r="AX354" s="13" t="s">
        <v>79</v>
      </c>
      <c r="AY354" s="245" t="s">
        <v>124</v>
      </c>
    </row>
    <row r="355" s="14" customFormat="1">
      <c r="A355" s="14"/>
      <c r="B355" s="246"/>
      <c r="C355" s="247"/>
      <c r="D355" s="236" t="s">
        <v>133</v>
      </c>
      <c r="E355" s="248" t="s">
        <v>1</v>
      </c>
      <c r="F355" s="249" t="s">
        <v>134</v>
      </c>
      <c r="G355" s="247"/>
      <c r="H355" s="250">
        <v>1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6" t="s">
        <v>133</v>
      </c>
      <c r="AU355" s="256" t="s">
        <v>89</v>
      </c>
      <c r="AV355" s="14" t="s">
        <v>135</v>
      </c>
      <c r="AW355" s="14" t="s">
        <v>35</v>
      </c>
      <c r="AX355" s="14" t="s">
        <v>87</v>
      </c>
      <c r="AY355" s="256" t="s">
        <v>124</v>
      </c>
    </row>
    <row r="356" s="2" customFormat="1" ht="24.15" customHeight="1">
      <c r="A356" s="39"/>
      <c r="B356" s="40"/>
      <c r="C356" s="220" t="s">
        <v>570</v>
      </c>
      <c r="D356" s="220" t="s">
        <v>127</v>
      </c>
      <c r="E356" s="221" t="s">
        <v>571</v>
      </c>
      <c r="F356" s="222" t="s">
        <v>572</v>
      </c>
      <c r="G356" s="223" t="s">
        <v>272</v>
      </c>
      <c r="H356" s="224">
        <v>1</v>
      </c>
      <c r="I356" s="225"/>
      <c r="J356" s="226">
        <f>ROUND(I356*H356,2)</f>
        <v>0</v>
      </c>
      <c r="K356" s="227"/>
      <c r="L356" s="45"/>
      <c r="M356" s="228" t="s">
        <v>1</v>
      </c>
      <c r="N356" s="229" t="s">
        <v>44</v>
      </c>
      <c r="O356" s="92"/>
      <c r="P356" s="230">
        <f>O356*H356</f>
        <v>0</v>
      </c>
      <c r="Q356" s="230">
        <v>0</v>
      </c>
      <c r="R356" s="230">
        <f>Q356*H356</f>
        <v>0</v>
      </c>
      <c r="S356" s="230">
        <v>0.012999999999999999</v>
      </c>
      <c r="T356" s="231">
        <f>S356*H356</f>
        <v>0.012999999999999999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2" t="s">
        <v>267</v>
      </c>
      <c r="AT356" s="232" t="s">
        <v>127</v>
      </c>
      <c r="AU356" s="232" t="s">
        <v>89</v>
      </c>
      <c r="AY356" s="18" t="s">
        <v>124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8" t="s">
        <v>87</v>
      </c>
      <c r="BK356" s="233">
        <f>ROUND(I356*H356,2)</f>
        <v>0</v>
      </c>
      <c r="BL356" s="18" t="s">
        <v>267</v>
      </c>
      <c r="BM356" s="232" t="s">
        <v>573</v>
      </c>
    </row>
    <row r="357" s="13" customFormat="1">
      <c r="A357" s="13"/>
      <c r="B357" s="234"/>
      <c r="C357" s="235"/>
      <c r="D357" s="236" t="s">
        <v>133</v>
      </c>
      <c r="E357" s="237" t="s">
        <v>1</v>
      </c>
      <c r="F357" s="238" t="s">
        <v>569</v>
      </c>
      <c r="G357" s="235"/>
      <c r="H357" s="239">
        <v>1</v>
      </c>
      <c r="I357" s="240"/>
      <c r="J357" s="235"/>
      <c r="K357" s="235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133</v>
      </c>
      <c r="AU357" s="245" t="s">
        <v>89</v>
      </c>
      <c r="AV357" s="13" t="s">
        <v>89</v>
      </c>
      <c r="AW357" s="13" t="s">
        <v>35</v>
      </c>
      <c r="AX357" s="13" t="s">
        <v>79</v>
      </c>
      <c r="AY357" s="245" t="s">
        <v>124</v>
      </c>
    </row>
    <row r="358" s="14" customFormat="1">
      <c r="A358" s="14"/>
      <c r="B358" s="246"/>
      <c r="C358" s="247"/>
      <c r="D358" s="236" t="s">
        <v>133</v>
      </c>
      <c r="E358" s="248" t="s">
        <v>1</v>
      </c>
      <c r="F358" s="249" t="s">
        <v>134</v>
      </c>
      <c r="G358" s="247"/>
      <c r="H358" s="250">
        <v>1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133</v>
      </c>
      <c r="AU358" s="256" t="s">
        <v>89</v>
      </c>
      <c r="AV358" s="14" t="s">
        <v>135</v>
      </c>
      <c r="AW358" s="14" t="s">
        <v>35</v>
      </c>
      <c r="AX358" s="14" t="s">
        <v>87</v>
      </c>
      <c r="AY358" s="256" t="s">
        <v>124</v>
      </c>
    </row>
    <row r="359" s="2" customFormat="1" ht="24.15" customHeight="1">
      <c r="A359" s="39"/>
      <c r="B359" s="40"/>
      <c r="C359" s="220" t="s">
        <v>574</v>
      </c>
      <c r="D359" s="220" t="s">
        <v>127</v>
      </c>
      <c r="E359" s="221" t="s">
        <v>575</v>
      </c>
      <c r="F359" s="222" t="s">
        <v>576</v>
      </c>
      <c r="G359" s="223" t="s">
        <v>339</v>
      </c>
      <c r="H359" s="224">
        <v>194.90000000000001</v>
      </c>
      <c r="I359" s="225"/>
      <c r="J359" s="226">
        <f>ROUND(I359*H359,2)</f>
        <v>0</v>
      </c>
      <c r="K359" s="227"/>
      <c r="L359" s="45"/>
      <c r="M359" s="228" t="s">
        <v>1</v>
      </c>
      <c r="N359" s="229" t="s">
        <v>44</v>
      </c>
      <c r="O359" s="92"/>
      <c r="P359" s="230">
        <f>O359*H359</f>
        <v>0</v>
      </c>
      <c r="Q359" s="230">
        <v>0</v>
      </c>
      <c r="R359" s="230">
        <f>Q359*H359</f>
        <v>0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267</v>
      </c>
      <c r="AT359" s="232" t="s">
        <v>127</v>
      </c>
      <c r="AU359" s="232" t="s">
        <v>89</v>
      </c>
      <c r="AY359" s="18" t="s">
        <v>124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87</v>
      </c>
      <c r="BK359" s="233">
        <f>ROUND(I359*H359,2)</f>
        <v>0</v>
      </c>
      <c r="BL359" s="18" t="s">
        <v>267</v>
      </c>
      <c r="BM359" s="232" t="s">
        <v>577</v>
      </c>
    </row>
    <row r="360" s="13" customFormat="1">
      <c r="A360" s="13"/>
      <c r="B360" s="234"/>
      <c r="C360" s="235"/>
      <c r="D360" s="236" t="s">
        <v>133</v>
      </c>
      <c r="E360" s="237" t="s">
        <v>1</v>
      </c>
      <c r="F360" s="238" t="s">
        <v>578</v>
      </c>
      <c r="G360" s="235"/>
      <c r="H360" s="239">
        <v>186.90000000000001</v>
      </c>
      <c r="I360" s="240"/>
      <c r="J360" s="235"/>
      <c r="K360" s="235"/>
      <c r="L360" s="241"/>
      <c r="M360" s="242"/>
      <c r="N360" s="243"/>
      <c r="O360" s="243"/>
      <c r="P360" s="243"/>
      <c r="Q360" s="243"/>
      <c r="R360" s="243"/>
      <c r="S360" s="243"/>
      <c r="T360" s="24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5" t="s">
        <v>133</v>
      </c>
      <c r="AU360" s="245" t="s">
        <v>89</v>
      </c>
      <c r="AV360" s="13" t="s">
        <v>89</v>
      </c>
      <c r="AW360" s="13" t="s">
        <v>35</v>
      </c>
      <c r="AX360" s="13" t="s">
        <v>79</v>
      </c>
      <c r="AY360" s="245" t="s">
        <v>124</v>
      </c>
    </row>
    <row r="361" s="13" customFormat="1">
      <c r="A361" s="13"/>
      <c r="B361" s="234"/>
      <c r="C361" s="235"/>
      <c r="D361" s="236" t="s">
        <v>133</v>
      </c>
      <c r="E361" s="237" t="s">
        <v>1</v>
      </c>
      <c r="F361" s="238" t="s">
        <v>579</v>
      </c>
      <c r="G361" s="235"/>
      <c r="H361" s="239">
        <v>8</v>
      </c>
      <c r="I361" s="240"/>
      <c r="J361" s="235"/>
      <c r="K361" s="235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133</v>
      </c>
      <c r="AU361" s="245" t="s">
        <v>89</v>
      </c>
      <c r="AV361" s="13" t="s">
        <v>89</v>
      </c>
      <c r="AW361" s="13" t="s">
        <v>35</v>
      </c>
      <c r="AX361" s="13" t="s">
        <v>79</v>
      </c>
      <c r="AY361" s="245" t="s">
        <v>124</v>
      </c>
    </row>
    <row r="362" s="14" customFormat="1">
      <c r="A362" s="14"/>
      <c r="B362" s="246"/>
      <c r="C362" s="247"/>
      <c r="D362" s="236" t="s">
        <v>133</v>
      </c>
      <c r="E362" s="248" t="s">
        <v>1</v>
      </c>
      <c r="F362" s="249" t="s">
        <v>134</v>
      </c>
      <c r="G362" s="247"/>
      <c r="H362" s="250">
        <v>194.90000000000001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133</v>
      </c>
      <c r="AU362" s="256" t="s">
        <v>89</v>
      </c>
      <c r="AV362" s="14" t="s">
        <v>135</v>
      </c>
      <c r="AW362" s="14" t="s">
        <v>35</v>
      </c>
      <c r="AX362" s="14" t="s">
        <v>87</v>
      </c>
      <c r="AY362" s="256" t="s">
        <v>124</v>
      </c>
    </row>
    <row r="363" s="2" customFormat="1" ht="16.5" customHeight="1">
      <c r="A363" s="39"/>
      <c r="B363" s="40"/>
      <c r="C363" s="264" t="s">
        <v>580</v>
      </c>
      <c r="D363" s="264" t="s">
        <v>222</v>
      </c>
      <c r="E363" s="265" t="s">
        <v>581</v>
      </c>
      <c r="F363" s="266" t="s">
        <v>582</v>
      </c>
      <c r="G363" s="267" t="s">
        <v>225</v>
      </c>
      <c r="H363" s="268">
        <v>132.922</v>
      </c>
      <c r="I363" s="269"/>
      <c r="J363" s="270">
        <f>ROUND(I363*H363,2)</f>
        <v>0</v>
      </c>
      <c r="K363" s="271"/>
      <c r="L363" s="272"/>
      <c r="M363" s="273" t="s">
        <v>1</v>
      </c>
      <c r="N363" s="274" t="s">
        <v>44</v>
      </c>
      <c r="O363" s="92"/>
      <c r="P363" s="230">
        <f>O363*H363</f>
        <v>0</v>
      </c>
      <c r="Q363" s="230">
        <v>0.001</v>
      </c>
      <c r="R363" s="230">
        <f>Q363*H363</f>
        <v>0.13292200000000001</v>
      </c>
      <c r="S363" s="230">
        <v>0</v>
      </c>
      <c r="T363" s="23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2" t="s">
        <v>350</v>
      </c>
      <c r="AT363" s="232" t="s">
        <v>222</v>
      </c>
      <c r="AU363" s="232" t="s">
        <v>89</v>
      </c>
      <c r="AY363" s="18" t="s">
        <v>124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8" t="s">
        <v>87</v>
      </c>
      <c r="BK363" s="233">
        <f>ROUND(I363*H363,2)</f>
        <v>0</v>
      </c>
      <c r="BL363" s="18" t="s">
        <v>267</v>
      </c>
      <c r="BM363" s="232" t="s">
        <v>583</v>
      </c>
    </row>
    <row r="364" s="13" customFormat="1">
      <c r="A364" s="13"/>
      <c r="B364" s="234"/>
      <c r="C364" s="235"/>
      <c r="D364" s="236" t="s">
        <v>133</v>
      </c>
      <c r="E364" s="237" t="s">
        <v>1</v>
      </c>
      <c r="F364" s="238" t="s">
        <v>584</v>
      </c>
      <c r="G364" s="235"/>
      <c r="H364" s="239">
        <v>132.922</v>
      </c>
      <c r="I364" s="240"/>
      <c r="J364" s="235"/>
      <c r="K364" s="235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133</v>
      </c>
      <c r="AU364" s="245" t="s">
        <v>89</v>
      </c>
      <c r="AV364" s="13" t="s">
        <v>89</v>
      </c>
      <c r="AW364" s="13" t="s">
        <v>35</v>
      </c>
      <c r="AX364" s="13" t="s">
        <v>79</v>
      </c>
      <c r="AY364" s="245" t="s">
        <v>124</v>
      </c>
    </row>
    <row r="365" s="14" customFormat="1">
      <c r="A365" s="14"/>
      <c r="B365" s="246"/>
      <c r="C365" s="247"/>
      <c r="D365" s="236" t="s">
        <v>133</v>
      </c>
      <c r="E365" s="248" t="s">
        <v>1</v>
      </c>
      <c r="F365" s="249" t="s">
        <v>134</v>
      </c>
      <c r="G365" s="247"/>
      <c r="H365" s="250">
        <v>132.922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6" t="s">
        <v>133</v>
      </c>
      <c r="AU365" s="256" t="s">
        <v>89</v>
      </c>
      <c r="AV365" s="14" t="s">
        <v>135</v>
      </c>
      <c r="AW365" s="14" t="s">
        <v>35</v>
      </c>
      <c r="AX365" s="14" t="s">
        <v>87</v>
      </c>
      <c r="AY365" s="256" t="s">
        <v>124</v>
      </c>
    </row>
    <row r="366" s="2" customFormat="1" ht="16.5" customHeight="1">
      <c r="A366" s="39"/>
      <c r="B366" s="40"/>
      <c r="C366" s="264" t="s">
        <v>585</v>
      </c>
      <c r="D366" s="264" t="s">
        <v>222</v>
      </c>
      <c r="E366" s="265" t="s">
        <v>586</v>
      </c>
      <c r="F366" s="266" t="s">
        <v>587</v>
      </c>
      <c r="G366" s="267" t="s">
        <v>272</v>
      </c>
      <c r="H366" s="268">
        <v>73</v>
      </c>
      <c r="I366" s="269"/>
      <c r="J366" s="270">
        <f>ROUND(I366*H366,2)</f>
        <v>0</v>
      </c>
      <c r="K366" s="271"/>
      <c r="L366" s="272"/>
      <c r="M366" s="273" t="s">
        <v>1</v>
      </c>
      <c r="N366" s="274" t="s">
        <v>44</v>
      </c>
      <c r="O366" s="92"/>
      <c r="P366" s="230">
        <f>O366*H366</f>
        <v>0</v>
      </c>
      <c r="Q366" s="230">
        <v>0.001</v>
      </c>
      <c r="R366" s="230">
        <f>Q366*H366</f>
        <v>0.072999999999999995</v>
      </c>
      <c r="S366" s="230">
        <v>0</v>
      </c>
      <c r="T366" s="231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2" t="s">
        <v>350</v>
      </c>
      <c r="AT366" s="232" t="s">
        <v>222</v>
      </c>
      <c r="AU366" s="232" t="s">
        <v>89</v>
      </c>
      <c r="AY366" s="18" t="s">
        <v>124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8" t="s">
        <v>87</v>
      </c>
      <c r="BK366" s="233">
        <f>ROUND(I366*H366,2)</f>
        <v>0</v>
      </c>
      <c r="BL366" s="18" t="s">
        <v>267</v>
      </c>
      <c r="BM366" s="232" t="s">
        <v>588</v>
      </c>
    </row>
    <row r="367" s="13" customFormat="1">
      <c r="A367" s="13"/>
      <c r="B367" s="234"/>
      <c r="C367" s="235"/>
      <c r="D367" s="236" t="s">
        <v>133</v>
      </c>
      <c r="E367" s="237" t="s">
        <v>1</v>
      </c>
      <c r="F367" s="238" t="s">
        <v>580</v>
      </c>
      <c r="G367" s="235"/>
      <c r="H367" s="239">
        <v>73</v>
      </c>
      <c r="I367" s="240"/>
      <c r="J367" s="235"/>
      <c r="K367" s="235"/>
      <c r="L367" s="241"/>
      <c r="M367" s="242"/>
      <c r="N367" s="243"/>
      <c r="O367" s="243"/>
      <c r="P367" s="243"/>
      <c r="Q367" s="243"/>
      <c r="R367" s="243"/>
      <c r="S367" s="243"/>
      <c r="T367" s="24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5" t="s">
        <v>133</v>
      </c>
      <c r="AU367" s="245" t="s">
        <v>89</v>
      </c>
      <c r="AV367" s="13" t="s">
        <v>89</v>
      </c>
      <c r="AW367" s="13" t="s">
        <v>35</v>
      </c>
      <c r="AX367" s="13" t="s">
        <v>79</v>
      </c>
      <c r="AY367" s="245" t="s">
        <v>124</v>
      </c>
    </row>
    <row r="368" s="14" customFormat="1">
      <c r="A368" s="14"/>
      <c r="B368" s="246"/>
      <c r="C368" s="247"/>
      <c r="D368" s="236" t="s">
        <v>133</v>
      </c>
      <c r="E368" s="248" t="s">
        <v>1</v>
      </c>
      <c r="F368" s="249" t="s">
        <v>134</v>
      </c>
      <c r="G368" s="247"/>
      <c r="H368" s="250">
        <v>73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6" t="s">
        <v>133</v>
      </c>
      <c r="AU368" s="256" t="s">
        <v>89</v>
      </c>
      <c r="AV368" s="14" t="s">
        <v>135</v>
      </c>
      <c r="AW368" s="14" t="s">
        <v>35</v>
      </c>
      <c r="AX368" s="14" t="s">
        <v>87</v>
      </c>
      <c r="AY368" s="256" t="s">
        <v>124</v>
      </c>
    </row>
    <row r="369" s="2" customFormat="1" ht="16.5" customHeight="1">
      <c r="A369" s="39"/>
      <c r="B369" s="40"/>
      <c r="C369" s="264" t="s">
        <v>589</v>
      </c>
      <c r="D369" s="264" t="s">
        <v>222</v>
      </c>
      <c r="E369" s="265" t="s">
        <v>590</v>
      </c>
      <c r="F369" s="266" t="s">
        <v>591</v>
      </c>
      <c r="G369" s="267" t="s">
        <v>272</v>
      </c>
      <c r="H369" s="268">
        <v>16</v>
      </c>
      <c r="I369" s="269"/>
      <c r="J369" s="270">
        <f>ROUND(I369*H369,2)</f>
        <v>0</v>
      </c>
      <c r="K369" s="271"/>
      <c r="L369" s="272"/>
      <c r="M369" s="273" t="s">
        <v>1</v>
      </c>
      <c r="N369" s="274" t="s">
        <v>44</v>
      </c>
      <c r="O369" s="92"/>
      <c r="P369" s="230">
        <f>O369*H369</f>
        <v>0</v>
      </c>
      <c r="Q369" s="230">
        <v>0.00013999999999999999</v>
      </c>
      <c r="R369" s="230">
        <f>Q369*H369</f>
        <v>0.0022399999999999998</v>
      </c>
      <c r="S369" s="230">
        <v>0</v>
      </c>
      <c r="T369" s="23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2" t="s">
        <v>350</v>
      </c>
      <c r="AT369" s="232" t="s">
        <v>222</v>
      </c>
      <c r="AU369" s="232" t="s">
        <v>89</v>
      </c>
      <c r="AY369" s="18" t="s">
        <v>124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8" t="s">
        <v>87</v>
      </c>
      <c r="BK369" s="233">
        <f>ROUND(I369*H369,2)</f>
        <v>0</v>
      </c>
      <c r="BL369" s="18" t="s">
        <v>267</v>
      </c>
      <c r="BM369" s="232" t="s">
        <v>592</v>
      </c>
    </row>
    <row r="370" s="2" customFormat="1">
      <c r="A370" s="39"/>
      <c r="B370" s="40"/>
      <c r="C370" s="41"/>
      <c r="D370" s="236" t="s">
        <v>139</v>
      </c>
      <c r="E370" s="41"/>
      <c r="F370" s="257" t="s">
        <v>593</v>
      </c>
      <c r="G370" s="41"/>
      <c r="H370" s="41"/>
      <c r="I370" s="258"/>
      <c r="J370" s="41"/>
      <c r="K370" s="41"/>
      <c r="L370" s="45"/>
      <c r="M370" s="259"/>
      <c r="N370" s="260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139</v>
      </c>
      <c r="AU370" s="18" t="s">
        <v>89</v>
      </c>
    </row>
    <row r="371" s="13" customFormat="1">
      <c r="A371" s="13"/>
      <c r="B371" s="234"/>
      <c r="C371" s="235"/>
      <c r="D371" s="236" t="s">
        <v>133</v>
      </c>
      <c r="E371" s="237" t="s">
        <v>1</v>
      </c>
      <c r="F371" s="238" t="s">
        <v>267</v>
      </c>
      <c r="G371" s="235"/>
      <c r="H371" s="239">
        <v>16</v>
      </c>
      <c r="I371" s="240"/>
      <c r="J371" s="235"/>
      <c r="K371" s="235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133</v>
      </c>
      <c r="AU371" s="245" t="s">
        <v>89</v>
      </c>
      <c r="AV371" s="13" t="s">
        <v>89</v>
      </c>
      <c r="AW371" s="13" t="s">
        <v>35</v>
      </c>
      <c r="AX371" s="13" t="s">
        <v>79</v>
      </c>
      <c r="AY371" s="245" t="s">
        <v>124</v>
      </c>
    </row>
    <row r="372" s="14" customFormat="1">
      <c r="A372" s="14"/>
      <c r="B372" s="246"/>
      <c r="C372" s="247"/>
      <c r="D372" s="236" t="s">
        <v>133</v>
      </c>
      <c r="E372" s="248" t="s">
        <v>1</v>
      </c>
      <c r="F372" s="249" t="s">
        <v>134</v>
      </c>
      <c r="G372" s="247"/>
      <c r="H372" s="250">
        <v>16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133</v>
      </c>
      <c r="AU372" s="256" t="s">
        <v>89</v>
      </c>
      <c r="AV372" s="14" t="s">
        <v>135</v>
      </c>
      <c r="AW372" s="14" t="s">
        <v>35</v>
      </c>
      <c r="AX372" s="14" t="s">
        <v>87</v>
      </c>
      <c r="AY372" s="256" t="s">
        <v>124</v>
      </c>
    </row>
    <row r="373" s="2" customFormat="1" ht="16.5" customHeight="1">
      <c r="A373" s="39"/>
      <c r="B373" s="40"/>
      <c r="C373" s="220" t="s">
        <v>594</v>
      </c>
      <c r="D373" s="220" t="s">
        <v>127</v>
      </c>
      <c r="E373" s="221" t="s">
        <v>595</v>
      </c>
      <c r="F373" s="222" t="s">
        <v>596</v>
      </c>
      <c r="G373" s="223" t="s">
        <v>272</v>
      </c>
      <c r="H373" s="224">
        <v>187</v>
      </c>
      <c r="I373" s="225"/>
      <c r="J373" s="226">
        <f>ROUND(I373*H373,2)</f>
        <v>0</v>
      </c>
      <c r="K373" s="227"/>
      <c r="L373" s="45"/>
      <c r="M373" s="228" t="s">
        <v>1</v>
      </c>
      <c r="N373" s="229" t="s">
        <v>44</v>
      </c>
      <c r="O373" s="92"/>
      <c r="P373" s="230">
        <f>O373*H373</f>
        <v>0</v>
      </c>
      <c r="Q373" s="230">
        <v>0</v>
      </c>
      <c r="R373" s="230">
        <f>Q373*H373</f>
        <v>0</v>
      </c>
      <c r="S373" s="230">
        <v>0</v>
      </c>
      <c r="T373" s="23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2" t="s">
        <v>267</v>
      </c>
      <c r="AT373" s="232" t="s">
        <v>127</v>
      </c>
      <c r="AU373" s="232" t="s">
        <v>89</v>
      </c>
      <c r="AY373" s="18" t="s">
        <v>124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8" t="s">
        <v>87</v>
      </c>
      <c r="BK373" s="233">
        <f>ROUND(I373*H373,2)</f>
        <v>0</v>
      </c>
      <c r="BL373" s="18" t="s">
        <v>267</v>
      </c>
      <c r="BM373" s="232" t="s">
        <v>597</v>
      </c>
    </row>
    <row r="374" s="13" customFormat="1">
      <c r="A374" s="13"/>
      <c r="B374" s="234"/>
      <c r="C374" s="235"/>
      <c r="D374" s="236" t="s">
        <v>133</v>
      </c>
      <c r="E374" s="237" t="s">
        <v>1</v>
      </c>
      <c r="F374" s="238" t="s">
        <v>598</v>
      </c>
      <c r="G374" s="235"/>
      <c r="H374" s="239">
        <v>187</v>
      </c>
      <c r="I374" s="240"/>
      <c r="J374" s="235"/>
      <c r="K374" s="235"/>
      <c r="L374" s="241"/>
      <c r="M374" s="242"/>
      <c r="N374" s="243"/>
      <c r="O374" s="243"/>
      <c r="P374" s="243"/>
      <c r="Q374" s="243"/>
      <c r="R374" s="243"/>
      <c r="S374" s="243"/>
      <c r="T374" s="24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5" t="s">
        <v>133</v>
      </c>
      <c r="AU374" s="245" t="s">
        <v>89</v>
      </c>
      <c r="AV374" s="13" t="s">
        <v>89</v>
      </c>
      <c r="AW374" s="13" t="s">
        <v>35</v>
      </c>
      <c r="AX374" s="13" t="s">
        <v>79</v>
      </c>
      <c r="AY374" s="245" t="s">
        <v>124</v>
      </c>
    </row>
    <row r="375" s="14" customFormat="1">
      <c r="A375" s="14"/>
      <c r="B375" s="246"/>
      <c r="C375" s="247"/>
      <c r="D375" s="236" t="s">
        <v>133</v>
      </c>
      <c r="E375" s="248" t="s">
        <v>1</v>
      </c>
      <c r="F375" s="249" t="s">
        <v>134</v>
      </c>
      <c r="G375" s="247"/>
      <c r="H375" s="250">
        <v>187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6" t="s">
        <v>133</v>
      </c>
      <c r="AU375" s="256" t="s">
        <v>89</v>
      </c>
      <c r="AV375" s="14" t="s">
        <v>135</v>
      </c>
      <c r="AW375" s="14" t="s">
        <v>35</v>
      </c>
      <c r="AX375" s="14" t="s">
        <v>87</v>
      </c>
      <c r="AY375" s="256" t="s">
        <v>124</v>
      </c>
    </row>
    <row r="376" s="2" customFormat="1" ht="16.5" customHeight="1">
      <c r="A376" s="39"/>
      <c r="B376" s="40"/>
      <c r="C376" s="264" t="s">
        <v>599</v>
      </c>
      <c r="D376" s="264" t="s">
        <v>222</v>
      </c>
      <c r="E376" s="265" t="s">
        <v>600</v>
      </c>
      <c r="F376" s="266" t="s">
        <v>601</v>
      </c>
      <c r="G376" s="267" t="s">
        <v>272</v>
      </c>
      <c r="H376" s="268">
        <v>206</v>
      </c>
      <c r="I376" s="269"/>
      <c r="J376" s="270">
        <f>ROUND(I376*H376,2)</f>
        <v>0</v>
      </c>
      <c r="K376" s="271"/>
      <c r="L376" s="272"/>
      <c r="M376" s="273" t="s">
        <v>1</v>
      </c>
      <c r="N376" s="274" t="s">
        <v>44</v>
      </c>
      <c r="O376" s="92"/>
      <c r="P376" s="230">
        <f>O376*H376</f>
        <v>0</v>
      </c>
      <c r="Q376" s="230">
        <v>0.00012999999999999999</v>
      </c>
      <c r="R376" s="230">
        <f>Q376*H376</f>
        <v>0.026779999999999998</v>
      </c>
      <c r="S376" s="230">
        <v>0</v>
      </c>
      <c r="T376" s="23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2" t="s">
        <v>350</v>
      </c>
      <c r="AT376" s="232" t="s">
        <v>222</v>
      </c>
      <c r="AU376" s="232" t="s">
        <v>89</v>
      </c>
      <c r="AY376" s="18" t="s">
        <v>124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8" t="s">
        <v>87</v>
      </c>
      <c r="BK376" s="233">
        <f>ROUND(I376*H376,2)</f>
        <v>0</v>
      </c>
      <c r="BL376" s="18" t="s">
        <v>267</v>
      </c>
      <c r="BM376" s="232" t="s">
        <v>602</v>
      </c>
    </row>
    <row r="377" s="13" customFormat="1">
      <c r="A377" s="13"/>
      <c r="B377" s="234"/>
      <c r="C377" s="235"/>
      <c r="D377" s="236" t="s">
        <v>133</v>
      </c>
      <c r="E377" s="237" t="s">
        <v>1</v>
      </c>
      <c r="F377" s="238" t="s">
        <v>603</v>
      </c>
      <c r="G377" s="235"/>
      <c r="H377" s="239">
        <v>206</v>
      </c>
      <c r="I377" s="240"/>
      <c r="J377" s="235"/>
      <c r="K377" s="235"/>
      <c r="L377" s="241"/>
      <c r="M377" s="242"/>
      <c r="N377" s="243"/>
      <c r="O377" s="243"/>
      <c r="P377" s="243"/>
      <c r="Q377" s="243"/>
      <c r="R377" s="243"/>
      <c r="S377" s="243"/>
      <c r="T377" s="24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5" t="s">
        <v>133</v>
      </c>
      <c r="AU377" s="245" t="s">
        <v>89</v>
      </c>
      <c r="AV377" s="13" t="s">
        <v>89</v>
      </c>
      <c r="AW377" s="13" t="s">
        <v>35</v>
      </c>
      <c r="AX377" s="13" t="s">
        <v>79</v>
      </c>
      <c r="AY377" s="245" t="s">
        <v>124</v>
      </c>
    </row>
    <row r="378" s="14" customFormat="1">
      <c r="A378" s="14"/>
      <c r="B378" s="246"/>
      <c r="C378" s="247"/>
      <c r="D378" s="236" t="s">
        <v>133</v>
      </c>
      <c r="E378" s="248" t="s">
        <v>1</v>
      </c>
      <c r="F378" s="249" t="s">
        <v>134</v>
      </c>
      <c r="G378" s="247"/>
      <c r="H378" s="250">
        <v>206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6" t="s">
        <v>133</v>
      </c>
      <c r="AU378" s="256" t="s">
        <v>89</v>
      </c>
      <c r="AV378" s="14" t="s">
        <v>135</v>
      </c>
      <c r="AW378" s="14" t="s">
        <v>35</v>
      </c>
      <c r="AX378" s="14" t="s">
        <v>87</v>
      </c>
      <c r="AY378" s="256" t="s">
        <v>124</v>
      </c>
    </row>
    <row r="379" s="2" customFormat="1" ht="16.5" customHeight="1">
      <c r="A379" s="39"/>
      <c r="B379" s="40"/>
      <c r="C379" s="220" t="s">
        <v>604</v>
      </c>
      <c r="D379" s="220" t="s">
        <v>127</v>
      </c>
      <c r="E379" s="221" t="s">
        <v>605</v>
      </c>
      <c r="F379" s="222" t="s">
        <v>606</v>
      </c>
      <c r="G379" s="223" t="s">
        <v>272</v>
      </c>
      <c r="H379" s="224">
        <v>160</v>
      </c>
      <c r="I379" s="225"/>
      <c r="J379" s="226">
        <f>ROUND(I379*H379,2)</f>
        <v>0</v>
      </c>
      <c r="K379" s="227"/>
      <c r="L379" s="45"/>
      <c r="M379" s="228" t="s">
        <v>1</v>
      </c>
      <c r="N379" s="229" t="s">
        <v>44</v>
      </c>
      <c r="O379" s="92"/>
      <c r="P379" s="230">
        <f>O379*H379</f>
        <v>0</v>
      </c>
      <c r="Q379" s="230">
        <v>0</v>
      </c>
      <c r="R379" s="230">
        <f>Q379*H379</f>
        <v>0</v>
      </c>
      <c r="S379" s="230">
        <v>0.00025000000000000001</v>
      </c>
      <c r="T379" s="231">
        <f>S379*H379</f>
        <v>0.040000000000000001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2" t="s">
        <v>267</v>
      </c>
      <c r="AT379" s="232" t="s">
        <v>127</v>
      </c>
      <c r="AU379" s="232" t="s">
        <v>89</v>
      </c>
      <c r="AY379" s="18" t="s">
        <v>124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8" t="s">
        <v>87</v>
      </c>
      <c r="BK379" s="233">
        <f>ROUND(I379*H379,2)</f>
        <v>0</v>
      </c>
      <c r="BL379" s="18" t="s">
        <v>267</v>
      </c>
      <c r="BM379" s="232" t="s">
        <v>607</v>
      </c>
    </row>
    <row r="380" s="13" customFormat="1">
      <c r="A380" s="13"/>
      <c r="B380" s="234"/>
      <c r="C380" s="235"/>
      <c r="D380" s="236" t="s">
        <v>133</v>
      </c>
      <c r="E380" s="237" t="s">
        <v>1</v>
      </c>
      <c r="F380" s="238" t="s">
        <v>608</v>
      </c>
      <c r="G380" s="235"/>
      <c r="H380" s="239">
        <v>160</v>
      </c>
      <c r="I380" s="240"/>
      <c r="J380" s="235"/>
      <c r="K380" s="235"/>
      <c r="L380" s="241"/>
      <c r="M380" s="242"/>
      <c r="N380" s="243"/>
      <c r="O380" s="243"/>
      <c r="P380" s="243"/>
      <c r="Q380" s="243"/>
      <c r="R380" s="243"/>
      <c r="S380" s="243"/>
      <c r="T380" s="24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5" t="s">
        <v>133</v>
      </c>
      <c r="AU380" s="245" t="s">
        <v>89</v>
      </c>
      <c r="AV380" s="13" t="s">
        <v>89</v>
      </c>
      <c r="AW380" s="13" t="s">
        <v>35</v>
      </c>
      <c r="AX380" s="13" t="s">
        <v>79</v>
      </c>
      <c r="AY380" s="245" t="s">
        <v>124</v>
      </c>
    </row>
    <row r="381" s="14" customFormat="1">
      <c r="A381" s="14"/>
      <c r="B381" s="246"/>
      <c r="C381" s="247"/>
      <c r="D381" s="236" t="s">
        <v>133</v>
      </c>
      <c r="E381" s="248" t="s">
        <v>1</v>
      </c>
      <c r="F381" s="249" t="s">
        <v>134</v>
      </c>
      <c r="G381" s="247"/>
      <c r="H381" s="250">
        <v>160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6" t="s">
        <v>133</v>
      </c>
      <c r="AU381" s="256" t="s">
        <v>89</v>
      </c>
      <c r="AV381" s="14" t="s">
        <v>135</v>
      </c>
      <c r="AW381" s="14" t="s">
        <v>35</v>
      </c>
      <c r="AX381" s="14" t="s">
        <v>87</v>
      </c>
      <c r="AY381" s="256" t="s">
        <v>124</v>
      </c>
    </row>
    <row r="382" s="2" customFormat="1" ht="24.15" customHeight="1">
      <c r="A382" s="39"/>
      <c r="B382" s="40"/>
      <c r="C382" s="220" t="s">
        <v>609</v>
      </c>
      <c r="D382" s="220" t="s">
        <v>127</v>
      </c>
      <c r="E382" s="221" t="s">
        <v>610</v>
      </c>
      <c r="F382" s="222" t="s">
        <v>611</v>
      </c>
      <c r="G382" s="223" t="s">
        <v>339</v>
      </c>
      <c r="H382" s="224">
        <v>6.5</v>
      </c>
      <c r="I382" s="225"/>
      <c r="J382" s="226">
        <f>ROUND(I382*H382,2)</f>
        <v>0</v>
      </c>
      <c r="K382" s="227"/>
      <c r="L382" s="45"/>
      <c r="M382" s="228" t="s">
        <v>1</v>
      </c>
      <c r="N382" s="229" t="s">
        <v>44</v>
      </c>
      <c r="O382" s="92"/>
      <c r="P382" s="230">
        <f>O382*H382</f>
        <v>0</v>
      </c>
      <c r="Q382" s="230">
        <v>0</v>
      </c>
      <c r="R382" s="230">
        <f>Q382*H382</f>
        <v>0</v>
      </c>
      <c r="S382" s="230">
        <v>0.00062</v>
      </c>
      <c r="T382" s="231">
        <f>S382*H382</f>
        <v>0.0040299999999999997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267</v>
      </c>
      <c r="AT382" s="232" t="s">
        <v>127</v>
      </c>
      <c r="AU382" s="232" t="s">
        <v>89</v>
      </c>
      <c r="AY382" s="18" t="s">
        <v>124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8" t="s">
        <v>87</v>
      </c>
      <c r="BK382" s="233">
        <f>ROUND(I382*H382,2)</f>
        <v>0</v>
      </c>
      <c r="BL382" s="18" t="s">
        <v>267</v>
      </c>
      <c r="BM382" s="232" t="s">
        <v>612</v>
      </c>
    </row>
    <row r="383" s="13" customFormat="1">
      <c r="A383" s="13"/>
      <c r="B383" s="234"/>
      <c r="C383" s="235"/>
      <c r="D383" s="236" t="s">
        <v>133</v>
      </c>
      <c r="E383" s="237" t="s">
        <v>1</v>
      </c>
      <c r="F383" s="238" t="s">
        <v>613</v>
      </c>
      <c r="G383" s="235"/>
      <c r="H383" s="239">
        <v>6.5</v>
      </c>
      <c r="I383" s="240"/>
      <c r="J383" s="235"/>
      <c r="K383" s="235"/>
      <c r="L383" s="241"/>
      <c r="M383" s="242"/>
      <c r="N383" s="243"/>
      <c r="O383" s="243"/>
      <c r="P383" s="243"/>
      <c r="Q383" s="243"/>
      <c r="R383" s="243"/>
      <c r="S383" s="243"/>
      <c r="T383" s="24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5" t="s">
        <v>133</v>
      </c>
      <c r="AU383" s="245" t="s">
        <v>89</v>
      </c>
      <c r="AV383" s="13" t="s">
        <v>89</v>
      </c>
      <c r="AW383" s="13" t="s">
        <v>35</v>
      </c>
      <c r="AX383" s="13" t="s">
        <v>79</v>
      </c>
      <c r="AY383" s="245" t="s">
        <v>124</v>
      </c>
    </row>
    <row r="384" s="14" customFormat="1">
      <c r="A384" s="14"/>
      <c r="B384" s="246"/>
      <c r="C384" s="247"/>
      <c r="D384" s="236" t="s">
        <v>133</v>
      </c>
      <c r="E384" s="248" t="s">
        <v>1</v>
      </c>
      <c r="F384" s="249" t="s">
        <v>134</v>
      </c>
      <c r="G384" s="247"/>
      <c r="H384" s="250">
        <v>6.5</v>
      </c>
      <c r="I384" s="251"/>
      <c r="J384" s="247"/>
      <c r="K384" s="247"/>
      <c r="L384" s="252"/>
      <c r="M384" s="253"/>
      <c r="N384" s="254"/>
      <c r="O384" s="254"/>
      <c r="P384" s="254"/>
      <c r="Q384" s="254"/>
      <c r="R384" s="254"/>
      <c r="S384" s="254"/>
      <c r="T384" s="25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6" t="s">
        <v>133</v>
      </c>
      <c r="AU384" s="256" t="s">
        <v>89</v>
      </c>
      <c r="AV384" s="14" t="s">
        <v>135</v>
      </c>
      <c r="AW384" s="14" t="s">
        <v>35</v>
      </c>
      <c r="AX384" s="14" t="s">
        <v>87</v>
      </c>
      <c r="AY384" s="256" t="s">
        <v>124</v>
      </c>
    </row>
    <row r="385" s="2" customFormat="1" ht="24.15" customHeight="1">
      <c r="A385" s="39"/>
      <c r="B385" s="40"/>
      <c r="C385" s="220" t="s">
        <v>614</v>
      </c>
      <c r="D385" s="220" t="s">
        <v>127</v>
      </c>
      <c r="E385" s="221" t="s">
        <v>615</v>
      </c>
      <c r="F385" s="222" t="s">
        <v>616</v>
      </c>
      <c r="G385" s="223" t="s">
        <v>339</v>
      </c>
      <c r="H385" s="224">
        <v>168.90000000000001</v>
      </c>
      <c r="I385" s="225"/>
      <c r="J385" s="226">
        <f>ROUND(I385*H385,2)</f>
        <v>0</v>
      </c>
      <c r="K385" s="227"/>
      <c r="L385" s="45"/>
      <c r="M385" s="228" t="s">
        <v>1</v>
      </c>
      <c r="N385" s="229" t="s">
        <v>44</v>
      </c>
      <c r="O385" s="92"/>
      <c r="P385" s="230">
        <f>O385*H385</f>
        <v>0</v>
      </c>
      <c r="Q385" s="230">
        <v>0</v>
      </c>
      <c r="R385" s="230">
        <f>Q385*H385</f>
        <v>0</v>
      </c>
      <c r="S385" s="230">
        <v>0.00062</v>
      </c>
      <c r="T385" s="231">
        <f>S385*H385</f>
        <v>0.10471800000000001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267</v>
      </c>
      <c r="AT385" s="232" t="s">
        <v>127</v>
      </c>
      <c r="AU385" s="232" t="s">
        <v>89</v>
      </c>
      <c r="AY385" s="18" t="s">
        <v>124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87</v>
      </c>
      <c r="BK385" s="233">
        <f>ROUND(I385*H385,2)</f>
        <v>0</v>
      </c>
      <c r="BL385" s="18" t="s">
        <v>267</v>
      </c>
      <c r="BM385" s="232" t="s">
        <v>617</v>
      </c>
    </row>
    <row r="386" s="13" customFormat="1">
      <c r="A386" s="13"/>
      <c r="B386" s="234"/>
      <c r="C386" s="235"/>
      <c r="D386" s="236" t="s">
        <v>133</v>
      </c>
      <c r="E386" s="237" t="s">
        <v>1</v>
      </c>
      <c r="F386" s="238" t="s">
        <v>618</v>
      </c>
      <c r="G386" s="235"/>
      <c r="H386" s="239">
        <v>168.90000000000001</v>
      </c>
      <c r="I386" s="240"/>
      <c r="J386" s="235"/>
      <c r="K386" s="235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133</v>
      </c>
      <c r="AU386" s="245" t="s">
        <v>89</v>
      </c>
      <c r="AV386" s="13" t="s">
        <v>89</v>
      </c>
      <c r="AW386" s="13" t="s">
        <v>35</v>
      </c>
      <c r="AX386" s="13" t="s">
        <v>79</v>
      </c>
      <c r="AY386" s="245" t="s">
        <v>124</v>
      </c>
    </row>
    <row r="387" s="14" customFormat="1">
      <c r="A387" s="14"/>
      <c r="B387" s="246"/>
      <c r="C387" s="247"/>
      <c r="D387" s="236" t="s">
        <v>133</v>
      </c>
      <c r="E387" s="248" t="s">
        <v>1</v>
      </c>
      <c r="F387" s="249" t="s">
        <v>134</v>
      </c>
      <c r="G387" s="247"/>
      <c r="H387" s="250">
        <v>168.90000000000001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6" t="s">
        <v>133</v>
      </c>
      <c r="AU387" s="256" t="s">
        <v>89</v>
      </c>
      <c r="AV387" s="14" t="s">
        <v>135</v>
      </c>
      <c r="AW387" s="14" t="s">
        <v>35</v>
      </c>
      <c r="AX387" s="14" t="s">
        <v>87</v>
      </c>
      <c r="AY387" s="256" t="s">
        <v>124</v>
      </c>
    </row>
    <row r="388" s="2" customFormat="1" ht="24.15" customHeight="1">
      <c r="A388" s="39"/>
      <c r="B388" s="40"/>
      <c r="C388" s="220" t="s">
        <v>619</v>
      </c>
      <c r="D388" s="220" t="s">
        <v>127</v>
      </c>
      <c r="E388" s="221" t="s">
        <v>620</v>
      </c>
      <c r="F388" s="222" t="s">
        <v>621</v>
      </c>
      <c r="G388" s="223" t="s">
        <v>272</v>
      </c>
      <c r="H388" s="224">
        <v>140</v>
      </c>
      <c r="I388" s="225"/>
      <c r="J388" s="226">
        <f>ROUND(I388*H388,2)</f>
        <v>0</v>
      </c>
      <c r="K388" s="227"/>
      <c r="L388" s="45"/>
      <c r="M388" s="228" t="s">
        <v>1</v>
      </c>
      <c r="N388" s="229" t="s">
        <v>44</v>
      </c>
      <c r="O388" s="92"/>
      <c r="P388" s="230">
        <f>O388*H388</f>
        <v>0</v>
      </c>
      <c r="Q388" s="230">
        <v>0</v>
      </c>
      <c r="R388" s="230">
        <f>Q388*H388</f>
        <v>0</v>
      </c>
      <c r="S388" s="230">
        <v>0.00027999999999999998</v>
      </c>
      <c r="T388" s="231">
        <f>S388*H388</f>
        <v>0.039199999999999999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267</v>
      </c>
      <c r="AT388" s="232" t="s">
        <v>127</v>
      </c>
      <c r="AU388" s="232" t="s">
        <v>89</v>
      </c>
      <c r="AY388" s="18" t="s">
        <v>124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8" t="s">
        <v>87</v>
      </c>
      <c r="BK388" s="233">
        <f>ROUND(I388*H388,2)</f>
        <v>0</v>
      </c>
      <c r="BL388" s="18" t="s">
        <v>267</v>
      </c>
      <c r="BM388" s="232" t="s">
        <v>622</v>
      </c>
    </row>
    <row r="389" s="13" customFormat="1">
      <c r="A389" s="13"/>
      <c r="B389" s="234"/>
      <c r="C389" s="235"/>
      <c r="D389" s="236" t="s">
        <v>133</v>
      </c>
      <c r="E389" s="237" t="s">
        <v>1</v>
      </c>
      <c r="F389" s="238" t="s">
        <v>623</v>
      </c>
      <c r="G389" s="235"/>
      <c r="H389" s="239">
        <v>140</v>
      </c>
      <c r="I389" s="240"/>
      <c r="J389" s="235"/>
      <c r="K389" s="235"/>
      <c r="L389" s="241"/>
      <c r="M389" s="242"/>
      <c r="N389" s="243"/>
      <c r="O389" s="243"/>
      <c r="P389" s="243"/>
      <c r="Q389" s="243"/>
      <c r="R389" s="243"/>
      <c r="S389" s="243"/>
      <c r="T389" s="24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5" t="s">
        <v>133</v>
      </c>
      <c r="AU389" s="245" t="s">
        <v>89</v>
      </c>
      <c r="AV389" s="13" t="s">
        <v>89</v>
      </c>
      <c r="AW389" s="13" t="s">
        <v>35</v>
      </c>
      <c r="AX389" s="13" t="s">
        <v>79</v>
      </c>
      <c r="AY389" s="245" t="s">
        <v>124</v>
      </c>
    </row>
    <row r="390" s="14" customFormat="1">
      <c r="A390" s="14"/>
      <c r="B390" s="246"/>
      <c r="C390" s="247"/>
      <c r="D390" s="236" t="s">
        <v>133</v>
      </c>
      <c r="E390" s="248" t="s">
        <v>1</v>
      </c>
      <c r="F390" s="249" t="s">
        <v>134</v>
      </c>
      <c r="G390" s="247"/>
      <c r="H390" s="250">
        <v>140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6" t="s">
        <v>133</v>
      </c>
      <c r="AU390" s="256" t="s">
        <v>89</v>
      </c>
      <c r="AV390" s="14" t="s">
        <v>135</v>
      </c>
      <c r="AW390" s="14" t="s">
        <v>35</v>
      </c>
      <c r="AX390" s="14" t="s">
        <v>87</v>
      </c>
      <c r="AY390" s="256" t="s">
        <v>124</v>
      </c>
    </row>
    <row r="391" s="2" customFormat="1" ht="24.15" customHeight="1">
      <c r="A391" s="39"/>
      <c r="B391" s="40"/>
      <c r="C391" s="220" t="s">
        <v>624</v>
      </c>
      <c r="D391" s="220" t="s">
        <v>127</v>
      </c>
      <c r="E391" s="221" t="s">
        <v>625</v>
      </c>
      <c r="F391" s="222" t="s">
        <v>626</v>
      </c>
      <c r="G391" s="223" t="s">
        <v>272</v>
      </c>
      <c r="H391" s="224">
        <v>13</v>
      </c>
      <c r="I391" s="225"/>
      <c r="J391" s="226">
        <f>ROUND(I391*H391,2)</f>
        <v>0</v>
      </c>
      <c r="K391" s="227"/>
      <c r="L391" s="45"/>
      <c r="M391" s="228" t="s">
        <v>1</v>
      </c>
      <c r="N391" s="229" t="s">
        <v>44</v>
      </c>
      <c r="O391" s="92"/>
      <c r="P391" s="230">
        <f>O391*H391</f>
        <v>0</v>
      </c>
      <c r="Q391" s="230">
        <v>0</v>
      </c>
      <c r="R391" s="230">
        <f>Q391*H391</f>
        <v>0</v>
      </c>
      <c r="S391" s="230">
        <v>0.00021000000000000001</v>
      </c>
      <c r="T391" s="231">
        <f>S391*H391</f>
        <v>0.0027300000000000002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267</v>
      </c>
      <c r="AT391" s="232" t="s">
        <v>127</v>
      </c>
      <c r="AU391" s="232" t="s">
        <v>89</v>
      </c>
      <c r="AY391" s="18" t="s">
        <v>124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87</v>
      </c>
      <c r="BK391" s="233">
        <f>ROUND(I391*H391,2)</f>
        <v>0</v>
      </c>
      <c r="BL391" s="18" t="s">
        <v>267</v>
      </c>
      <c r="BM391" s="232" t="s">
        <v>627</v>
      </c>
    </row>
    <row r="392" s="13" customFormat="1">
      <c r="A392" s="13"/>
      <c r="B392" s="234"/>
      <c r="C392" s="235"/>
      <c r="D392" s="236" t="s">
        <v>133</v>
      </c>
      <c r="E392" s="237" t="s">
        <v>1</v>
      </c>
      <c r="F392" s="238" t="s">
        <v>184</v>
      </c>
      <c r="G392" s="235"/>
      <c r="H392" s="239">
        <v>13</v>
      </c>
      <c r="I392" s="240"/>
      <c r="J392" s="235"/>
      <c r="K392" s="235"/>
      <c r="L392" s="241"/>
      <c r="M392" s="242"/>
      <c r="N392" s="243"/>
      <c r="O392" s="243"/>
      <c r="P392" s="243"/>
      <c r="Q392" s="243"/>
      <c r="R392" s="243"/>
      <c r="S392" s="243"/>
      <c r="T392" s="24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5" t="s">
        <v>133</v>
      </c>
      <c r="AU392" s="245" t="s">
        <v>89</v>
      </c>
      <c r="AV392" s="13" t="s">
        <v>89</v>
      </c>
      <c r="AW392" s="13" t="s">
        <v>35</v>
      </c>
      <c r="AX392" s="13" t="s">
        <v>79</v>
      </c>
      <c r="AY392" s="245" t="s">
        <v>124</v>
      </c>
    </row>
    <row r="393" s="14" customFormat="1">
      <c r="A393" s="14"/>
      <c r="B393" s="246"/>
      <c r="C393" s="247"/>
      <c r="D393" s="236" t="s">
        <v>133</v>
      </c>
      <c r="E393" s="248" t="s">
        <v>1</v>
      </c>
      <c r="F393" s="249" t="s">
        <v>134</v>
      </c>
      <c r="G393" s="247"/>
      <c r="H393" s="250">
        <v>13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6" t="s">
        <v>133</v>
      </c>
      <c r="AU393" s="256" t="s">
        <v>89</v>
      </c>
      <c r="AV393" s="14" t="s">
        <v>135</v>
      </c>
      <c r="AW393" s="14" t="s">
        <v>35</v>
      </c>
      <c r="AX393" s="14" t="s">
        <v>87</v>
      </c>
      <c r="AY393" s="256" t="s">
        <v>124</v>
      </c>
    </row>
    <row r="394" s="2" customFormat="1" ht="16.5" customHeight="1">
      <c r="A394" s="39"/>
      <c r="B394" s="40"/>
      <c r="C394" s="220" t="s">
        <v>628</v>
      </c>
      <c r="D394" s="220" t="s">
        <v>127</v>
      </c>
      <c r="E394" s="221" t="s">
        <v>629</v>
      </c>
      <c r="F394" s="222" t="s">
        <v>630</v>
      </c>
      <c r="G394" s="223" t="s">
        <v>272</v>
      </c>
      <c r="H394" s="224">
        <v>8</v>
      </c>
      <c r="I394" s="225"/>
      <c r="J394" s="226">
        <f>ROUND(I394*H394,2)</f>
        <v>0</v>
      </c>
      <c r="K394" s="227"/>
      <c r="L394" s="45"/>
      <c r="M394" s="228" t="s">
        <v>1</v>
      </c>
      <c r="N394" s="229" t="s">
        <v>44</v>
      </c>
      <c r="O394" s="92"/>
      <c r="P394" s="230">
        <f>O394*H394</f>
        <v>0</v>
      </c>
      <c r="Q394" s="230">
        <v>0</v>
      </c>
      <c r="R394" s="230">
        <f>Q394*H394</f>
        <v>0</v>
      </c>
      <c r="S394" s="230">
        <v>0</v>
      </c>
      <c r="T394" s="23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2" t="s">
        <v>267</v>
      </c>
      <c r="AT394" s="232" t="s">
        <v>127</v>
      </c>
      <c r="AU394" s="232" t="s">
        <v>89</v>
      </c>
      <c r="AY394" s="18" t="s">
        <v>124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8" t="s">
        <v>87</v>
      </c>
      <c r="BK394" s="233">
        <f>ROUND(I394*H394,2)</f>
        <v>0</v>
      </c>
      <c r="BL394" s="18" t="s">
        <v>267</v>
      </c>
      <c r="BM394" s="232" t="s">
        <v>631</v>
      </c>
    </row>
    <row r="395" s="13" customFormat="1">
      <c r="A395" s="13"/>
      <c r="B395" s="234"/>
      <c r="C395" s="235"/>
      <c r="D395" s="236" t="s">
        <v>133</v>
      </c>
      <c r="E395" s="237" t="s">
        <v>1</v>
      </c>
      <c r="F395" s="238" t="s">
        <v>161</v>
      </c>
      <c r="G395" s="235"/>
      <c r="H395" s="239">
        <v>8</v>
      </c>
      <c r="I395" s="240"/>
      <c r="J395" s="235"/>
      <c r="K395" s="235"/>
      <c r="L395" s="241"/>
      <c r="M395" s="242"/>
      <c r="N395" s="243"/>
      <c r="O395" s="243"/>
      <c r="P395" s="243"/>
      <c r="Q395" s="243"/>
      <c r="R395" s="243"/>
      <c r="S395" s="243"/>
      <c r="T395" s="24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5" t="s">
        <v>133</v>
      </c>
      <c r="AU395" s="245" t="s">
        <v>89</v>
      </c>
      <c r="AV395" s="13" t="s">
        <v>89</v>
      </c>
      <c r="AW395" s="13" t="s">
        <v>35</v>
      </c>
      <c r="AX395" s="13" t="s">
        <v>79</v>
      </c>
      <c r="AY395" s="245" t="s">
        <v>124</v>
      </c>
    </row>
    <row r="396" s="14" customFormat="1">
      <c r="A396" s="14"/>
      <c r="B396" s="246"/>
      <c r="C396" s="247"/>
      <c r="D396" s="236" t="s">
        <v>133</v>
      </c>
      <c r="E396" s="248" t="s">
        <v>1</v>
      </c>
      <c r="F396" s="249" t="s">
        <v>134</v>
      </c>
      <c r="G396" s="247"/>
      <c r="H396" s="250">
        <v>8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6" t="s">
        <v>133</v>
      </c>
      <c r="AU396" s="256" t="s">
        <v>89</v>
      </c>
      <c r="AV396" s="14" t="s">
        <v>135</v>
      </c>
      <c r="AW396" s="14" t="s">
        <v>35</v>
      </c>
      <c r="AX396" s="14" t="s">
        <v>87</v>
      </c>
      <c r="AY396" s="256" t="s">
        <v>124</v>
      </c>
    </row>
    <row r="397" s="2" customFormat="1" ht="16.5" customHeight="1">
      <c r="A397" s="39"/>
      <c r="B397" s="40"/>
      <c r="C397" s="264" t="s">
        <v>632</v>
      </c>
      <c r="D397" s="264" t="s">
        <v>222</v>
      </c>
      <c r="E397" s="265" t="s">
        <v>633</v>
      </c>
      <c r="F397" s="266" t="s">
        <v>634</v>
      </c>
      <c r="G397" s="267" t="s">
        <v>272</v>
      </c>
      <c r="H397" s="268">
        <v>8</v>
      </c>
      <c r="I397" s="269"/>
      <c r="J397" s="270">
        <f>ROUND(I397*H397,2)</f>
        <v>0</v>
      </c>
      <c r="K397" s="271"/>
      <c r="L397" s="272"/>
      <c r="M397" s="273" t="s">
        <v>1</v>
      </c>
      <c r="N397" s="274" t="s">
        <v>44</v>
      </c>
      <c r="O397" s="92"/>
      <c r="P397" s="230">
        <f>O397*H397</f>
        <v>0</v>
      </c>
      <c r="Q397" s="230">
        <v>0.00025000000000000001</v>
      </c>
      <c r="R397" s="230">
        <f>Q397*H397</f>
        <v>0.002</v>
      </c>
      <c r="S397" s="230">
        <v>0</v>
      </c>
      <c r="T397" s="23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2" t="s">
        <v>350</v>
      </c>
      <c r="AT397" s="232" t="s">
        <v>222</v>
      </c>
      <c r="AU397" s="232" t="s">
        <v>89</v>
      </c>
      <c r="AY397" s="18" t="s">
        <v>124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18" t="s">
        <v>87</v>
      </c>
      <c r="BK397" s="233">
        <f>ROUND(I397*H397,2)</f>
        <v>0</v>
      </c>
      <c r="BL397" s="18" t="s">
        <v>267</v>
      </c>
      <c r="BM397" s="232" t="s">
        <v>635</v>
      </c>
    </row>
    <row r="398" s="13" customFormat="1">
      <c r="A398" s="13"/>
      <c r="B398" s="234"/>
      <c r="C398" s="235"/>
      <c r="D398" s="236" t="s">
        <v>133</v>
      </c>
      <c r="E398" s="237" t="s">
        <v>1</v>
      </c>
      <c r="F398" s="238" t="s">
        <v>161</v>
      </c>
      <c r="G398" s="235"/>
      <c r="H398" s="239">
        <v>8</v>
      </c>
      <c r="I398" s="240"/>
      <c r="J398" s="235"/>
      <c r="K398" s="235"/>
      <c r="L398" s="241"/>
      <c r="M398" s="242"/>
      <c r="N398" s="243"/>
      <c r="O398" s="243"/>
      <c r="P398" s="243"/>
      <c r="Q398" s="243"/>
      <c r="R398" s="243"/>
      <c r="S398" s="243"/>
      <c r="T398" s="24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5" t="s">
        <v>133</v>
      </c>
      <c r="AU398" s="245" t="s">
        <v>89</v>
      </c>
      <c r="AV398" s="13" t="s">
        <v>89</v>
      </c>
      <c r="AW398" s="13" t="s">
        <v>35</v>
      </c>
      <c r="AX398" s="13" t="s">
        <v>79</v>
      </c>
      <c r="AY398" s="245" t="s">
        <v>124</v>
      </c>
    </row>
    <row r="399" s="14" customFormat="1">
      <c r="A399" s="14"/>
      <c r="B399" s="246"/>
      <c r="C399" s="247"/>
      <c r="D399" s="236" t="s">
        <v>133</v>
      </c>
      <c r="E399" s="248" t="s">
        <v>1</v>
      </c>
      <c r="F399" s="249" t="s">
        <v>134</v>
      </c>
      <c r="G399" s="247"/>
      <c r="H399" s="250">
        <v>8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6" t="s">
        <v>133</v>
      </c>
      <c r="AU399" s="256" t="s">
        <v>89</v>
      </c>
      <c r="AV399" s="14" t="s">
        <v>135</v>
      </c>
      <c r="AW399" s="14" t="s">
        <v>35</v>
      </c>
      <c r="AX399" s="14" t="s">
        <v>87</v>
      </c>
      <c r="AY399" s="256" t="s">
        <v>124</v>
      </c>
    </row>
    <row r="400" s="2" customFormat="1" ht="16.5" customHeight="1">
      <c r="A400" s="39"/>
      <c r="B400" s="40"/>
      <c r="C400" s="264" t="s">
        <v>636</v>
      </c>
      <c r="D400" s="264" t="s">
        <v>222</v>
      </c>
      <c r="E400" s="265" t="s">
        <v>637</v>
      </c>
      <c r="F400" s="266" t="s">
        <v>638</v>
      </c>
      <c r="G400" s="267" t="s">
        <v>272</v>
      </c>
      <c r="H400" s="268">
        <v>8</v>
      </c>
      <c r="I400" s="269"/>
      <c r="J400" s="270">
        <f>ROUND(I400*H400,2)</f>
        <v>0</v>
      </c>
      <c r="K400" s="271"/>
      <c r="L400" s="272"/>
      <c r="M400" s="273" t="s">
        <v>1</v>
      </c>
      <c r="N400" s="274" t="s">
        <v>44</v>
      </c>
      <c r="O400" s="92"/>
      <c r="P400" s="230">
        <f>O400*H400</f>
        <v>0</v>
      </c>
      <c r="Q400" s="230">
        <v>0.0030000000000000001</v>
      </c>
      <c r="R400" s="230">
        <f>Q400*H400</f>
        <v>0.024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350</v>
      </c>
      <c r="AT400" s="232" t="s">
        <v>222</v>
      </c>
      <c r="AU400" s="232" t="s">
        <v>89</v>
      </c>
      <c r="AY400" s="18" t="s">
        <v>124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87</v>
      </c>
      <c r="BK400" s="233">
        <f>ROUND(I400*H400,2)</f>
        <v>0</v>
      </c>
      <c r="BL400" s="18" t="s">
        <v>267</v>
      </c>
      <c r="BM400" s="232" t="s">
        <v>639</v>
      </c>
    </row>
    <row r="401" s="13" customFormat="1">
      <c r="A401" s="13"/>
      <c r="B401" s="234"/>
      <c r="C401" s="235"/>
      <c r="D401" s="236" t="s">
        <v>133</v>
      </c>
      <c r="E401" s="237" t="s">
        <v>1</v>
      </c>
      <c r="F401" s="238" t="s">
        <v>161</v>
      </c>
      <c r="G401" s="235"/>
      <c r="H401" s="239">
        <v>8</v>
      </c>
      <c r="I401" s="240"/>
      <c r="J401" s="235"/>
      <c r="K401" s="235"/>
      <c r="L401" s="241"/>
      <c r="M401" s="242"/>
      <c r="N401" s="243"/>
      <c r="O401" s="243"/>
      <c r="P401" s="243"/>
      <c r="Q401" s="243"/>
      <c r="R401" s="243"/>
      <c r="S401" s="243"/>
      <c r="T401" s="24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5" t="s">
        <v>133</v>
      </c>
      <c r="AU401" s="245" t="s">
        <v>89</v>
      </c>
      <c r="AV401" s="13" t="s">
        <v>89</v>
      </c>
      <c r="AW401" s="13" t="s">
        <v>35</v>
      </c>
      <c r="AX401" s="13" t="s">
        <v>79</v>
      </c>
      <c r="AY401" s="245" t="s">
        <v>124</v>
      </c>
    </row>
    <row r="402" s="14" customFormat="1">
      <c r="A402" s="14"/>
      <c r="B402" s="246"/>
      <c r="C402" s="247"/>
      <c r="D402" s="236" t="s">
        <v>133</v>
      </c>
      <c r="E402" s="248" t="s">
        <v>1</v>
      </c>
      <c r="F402" s="249" t="s">
        <v>134</v>
      </c>
      <c r="G402" s="247"/>
      <c r="H402" s="250">
        <v>8</v>
      </c>
      <c r="I402" s="251"/>
      <c r="J402" s="247"/>
      <c r="K402" s="247"/>
      <c r="L402" s="252"/>
      <c r="M402" s="253"/>
      <c r="N402" s="254"/>
      <c r="O402" s="254"/>
      <c r="P402" s="254"/>
      <c r="Q402" s="254"/>
      <c r="R402" s="254"/>
      <c r="S402" s="254"/>
      <c r="T402" s="25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6" t="s">
        <v>133</v>
      </c>
      <c r="AU402" s="256" t="s">
        <v>89</v>
      </c>
      <c r="AV402" s="14" t="s">
        <v>135</v>
      </c>
      <c r="AW402" s="14" t="s">
        <v>35</v>
      </c>
      <c r="AX402" s="14" t="s">
        <v>87</v>
      </c>
      <c r="AY402" s="256" t="s">
        <v>124</v>
      </c>
    </row>
    <row r="403" s="2" customFormat="1" ht="24.15" customHeight="1">
      <c r="A403" s="39"/>
      <c r="B403" s="40"/>
      <c r="C403" s="220" t="s">
        <v>640</v>
      </c>
      <c r="D403" s="220" t="s">
        <v>127</v>
      </c>
      <c r="E403" s="221" t="s">
        <v>641</v>
      </c>
      <c r="F403" s="222" t="s">
        <v>642</v>
      </c>
      <c r="G403" s="223" t="s">
        <v>424</v>
      </c>
      <c r="H403" s="285"/>
      <c r="I403" s="225"/>
      <c r="J403" s="226">
        <f>ROUND(I403*H403,2)</f>
        <v>0</v>
      </c>
      <c r="K403" s="227"/>
      <c r="L403" s="45"/>
      <c r="M403" s="228" t="s">
        <v>1</v>
      </c>
      <c r="N403" s="229" t="s">
        <v>44</v>
      </c>
      <c r="O403" s="92"/>
      <c r="P403" s="230">
        <f>O403*H403</f>
        <v>0</v>
      </c>
      <c r="Q403" s="230">
        <v>0</v>
      </c>
      <c r="R403" s="230">
        <f>Q403*H403</f>
        <v>0</v>
      </c>
      <c r="S403" s="230">
        <v>0</v>
      </c>
      <c r="T403" s="23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2" t="s">
        <v>267</v>
      </c>
      <c r="AT403" s="232" t="s">
        <v>127</v>
      </c>
      <c r="AU403" s="232" t="s">
        <v>89</v>
      </c>
      <c r="AY403" s="18" t="s">
        <v>124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8" t="s">
        <v>87</v>
      </c>
      <c r="BK403" s="233">
        <f>ROUND(I403*H403,2)</f>
        <v>0</v>
      </c>
      <c r="BL403" s="18" t="s">
        <v>267</v>
      </c>
      <c r="BM403" s="232" t="s">
        <v>643</v>
      </c>
    </row>
    <row r="404" s="12" customFormat="1" ht="22.8" customHeight="1">
      <c r="A404" s="12"/>
      <c r="B404" s="204"/>
      <c r="C404" s="205"/>
      <c r="D404" s="206" t="s">
        <v>78</v>
      </c>
      <c r="E404" s="218" t="s">
        <v>644</v>
      </c>
      <c r="F404" s="218" t="s">
        <v>645</v>
      </c>
      <c r="G404" s="205"/>
      <c r="H404" s="205"/>
      <c r="I404" s="208"/>
      <c r="J404" s="219">
        <f>BK404</f>
        <v>0</v>
      </c>
      <c r="K404" s="205"/>
      <c r="L404" s="210"/>
      <c r="M404" s="211"/>
      <c r="N404" s="212"/>
      <c r="O404" s="212"/>
      <c r="P404" s="213">
        <f>SUM(P405:P420)</f>
        <v>0</v>
      </c>
      <c r="Q404" s="212"/>
      <c r="R404" s="213">
        <f>SUM(R405:R420)</f>
        <v>0.043342200000000004</v>
      </c>
      <c r="S404" s="212"/>
      <c r="T404" s="214">
        <f>SUM(T405:T420)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5" t="s">
        <v>89</v>
      </c>
      <c r="AT404" s="216" t="s">
        <v>78</v>
      </c>
      <c r="AU404" s="216" t="s">
        <v>87</v>
      </c>
      <c r="AY404" s="215" t="s">
        <v>124</v>
      </c>
      <c r="BK404" s="217">
        <f>SUM(BK405:BK420)</f>
        <v>0</v>
      </c>
    </row>
    <row r="405" s="2" customFormat="1" ht="24.15" customHeight="1">
      <c r="A405" s="39"/>
      <c r="B405" s="40"/>
      <c r="C405" s="220" t="s">
        <v>646</v>
      </c>
      <c r="D405" s="220" t="s">
        <v>127</v>
      </c>
      <c r="E405" s="221" t="s">
        <v>647</v>
      </c>
      <c r="F405" s="222" t="s">
        <v>648</v>
      </c>
      <c r="G405" s="223" t="s">
        <v>272</v>
      </c>
      <c r="H405" s="224">
        <v>1</v>
      </c>
      <c r="I405" s="225"/>
      <c r="J405" s="226">
        <f>ROUND(I405*H405,2)</f>
        <v>0</v>
      </c>
      <c r="K405" s="227"/>
      <c r="L405" s="45"/>
      <c r="M405" s="228" t="s">
        <v>1</v>
      </c>
      <c r="N405" s="229" t="s">
        <v>44</v>
      </c>
      <c r="O405" s="92"/>
      <c r="P405" s="230">
        <f>O405*H405</f>
        <v>0</v>
      </c>
      <c r="Q405" s="230">
        <v>0</v>
      </c>
      <c r="R405" s="230">
        <f>Q405*H405</f>
        <v>0</v>
      </c>
      <c r="S405" s="230">
        <v>0</v>
      </c>
      <c r="T405" s="231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2" t="s">
        <v>267</v>
      </c>
      <c r="AT405" s="232" t="s">
        <v>127</v>
      </c>
      <c r="AU405" s="232" t="s">
        <v>89</v>
      </c>
      <c r="AY405" s="18" t="s">
        <v>124</v>
      </c>
      <c r="BE405" s="233">
        <f>IF(N405="základní",J405,0)</f>
        <v>0</v>
      </c>
      <c r="BF405" s="233">
        <f>IF(N405="snížená",J405,0)</f>
        <v>0</v>
      </c>
      <c r="BG405" s="233">
        <f>IF(N405="zákl. přenesená",J405,0)</f>
        <v>0</v>
      </c>
      <c r="BH405" s="233">
        <f>IF(N405="sníž. přenesená",J405,0)</f>
        <v>0</v>
      </c>
      <c r="BI405" s="233">
        <f>IF(N405="nulová",J405,0)</f>
        <v>0</v>
      </c>
      <c r="BJ405" s="18" t="s">
        <v>87</v>
      </c>
      <c r="BK405" s="233">
        <f>ROUND(I405*H405,2)</f>
        <v>0</v>
      </c>
      <c r="BL405" s="18" t="s">
        <v>267</v>
      </c>
      <c r="BM405" s="232" t="s">
        <v>649</v>
      </c>
    </row>
    <row r="406" s="2" customFormat="1">
      <c r="A406" s="39"/>
      <c r="B406" s="40"/>
      <c r="C406" s="41"/>
      <c r="D406" s="236" t="s">
        <v>139</v>
      </c>
      <c r="E406" s="41"/>
      <c r="F406" s="257" t="s">
        <v>650</v>
      </c>
      <c r="G406" s="41"/>
      <c r="H406" s="41"/>
      <c r="I406" s="258"/>
      <c r="J406" s="41"/>
      <c r="K406" s="41"/>
      <c r="L406" s="45"/>
      <c r="M406" s="259"/>
      <c r="N406" s="260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139</v>
      </c>
      <c r="AU406" s="18" t="s">
        <v>89</v>
      </c>
    </row>
    <row r="407" s="13" customFormat="1">
      <c r="A407" s="13"/>
      <c r="B407" s="234"/>
      <c r="C407" s="235"/>
      <c r="D407" s="236" t="s">
        <v>133</v>
      </c>
      <c r="E407" s="237" t="s">
        <v>1</v>
      </c>
      <c r="F407" s="238" t="s">
        <v>651</v>
      </c>
      <c r="G407" s="235"/>
      <c r="H407" s="239">
        <v>1</v>
      </c>
      <c r="I407" s="240"/>
      <c r="J407" s="235"/>
      <c r="K407" s="235"/>
      <c r="L407" s="241"/>
      <c r="M407" s="242"/>
      <c r="N407" s="243"/>
      <c r="O407" s="243"/>
      <c r="P407" s="243"/>
      <c r="Q407" s="243"/>
      <c r="R407" s="243"/>
      <c r="S407" s="243"/>
      <c r="T407" s="24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5" t="s">
        <v>133</v>
      </c>
      <c r="AU407" s="245" t="s">
        <v>89</v>
      </c>
      <c r="AV407" s="13" t="s">
        <v>89</v>
      </c>
      <c r="AW407" s="13" t="s">
        <v>35</v>
      </c>
      <c r="AX407" s="13" t="s">
        <v>79</v>
      </c>
      <c r="AY407" s="245" t="s">
        <v>124</v>
      </c>
    </row>
    <row r="408" s="14" customFormat="1">
      <c r="A408" s="14"/>
      <c r="B408" s="246"/>
      <c r="C408" s="247"/>
      <c r="D408" s="236" t="s">
        <v>133</v>
      </c>
      <c r="E408" s="248" t="s">
        <v>1</v>
      </c>
      <c r="F408" s="249" t="s">
        <v>134</v>
      </c>
      <c r="G408" s="247"/>
      <c r="H408" s="250">
        <v>1</v>
      </c>
      <c r="I408" s="251"/>
      <c r="J408" s="247"/>
      <c r="K408" s="247"/>
      <c r="L408" s="252"/>
      <c r="M408" s="253"/>
      <c r="N408" s="254"/>
      <c r="O408" s="254"/>
      <c r="P408" s="254"/>
      <c r="Q408" s="254"/>
      <c r="R408" s="254"/>
      <c r="S408" s="254"/>
      <c r="T408" s="25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6" t="s">
        <v>133</v>
      </c>
      <c r="AU408" s="256" t="s">
        <v>89</v>
      </c>
      <c r="AV408" s="14" t="s">
        <v>135</v>
      </c>
      <c r="AW408" s="14" t="s">
        <v>35</v>
      </c>
      <c r="AX408" s="14" t="s">
        <v>87</v>
      </c>
      <c r="AY408" s="256" t="s">
        <v>124</v>
      </c>
    </row>
    <row r="409" s="2" customFormat="1" ht="24.15" customHeight="1">
      <c r="A409" s="39"/>
      <c r="B409" s="40"/>
      <c r="C409" s="220" t="s">
        <v>652</v>
      </c>
      <c r="D409" s="220" t="s">
        <v>127</v>
      </c>
      <c r="E409" s="221" t="s">
        <v>653</v>
      </c>
      <c r="F409" s="222" t="s">
        <v>654</v>
      </c>
      <c r="G409" s="223" t="s">
        <v>272</v>
      </c>
      <c r="H409" s="224">
        <v>1</v>
      </c>
      <c r="I409" s="225"/>
      <c r="J409" s="226">
        <f>ROUND(I409*H409,2)</f>
        <v>0</v>
      </c>
      <c r="K409" s="227"/>
      <c r="L409" s="45"/>
      <c r="M409" s="228" t="s">
        <v>1</v>
      </c>
      <c r="N409" s="229" t="s">
        <v>44</v>
      </c>
      <c r="O409" s="92"/>
      <c r="P409" s="230">
        <f>O409*H409</f>
        <v>0</v>
      </c>
      <c r="Q409" s="230">
        <v>0</v>
      </c>
      <c r="R409" s="230">
        <f>Q409*H409</f>
        <v>0</v>
      </c>
      <c r="S409" s="230">
        <v>0</v>
      </c>
      <c r="T409" s="231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2" t="s">
        <v>267</v>
      </c>
      <c r="AT409" s="232" t="s">
        <v>127</v>
      </c>
      <c r="AU409" s="232" t="s">
        <v>89</v>
      </c>
      <c r="AY409" s="18" t="s">
        <v>124</v>
      </c>
      <c r="BE409" s="233">
        <f>IF(N409="základní",J409,0)</f>
        <v>0</v>
      </c>
      <c r="BF409" s="233">
        <f>IF(N409="snížená",J409,0)</f>
        <v>0</v>
      </c>
      <c r="BG409" s="233">
        <f>IF(N409="zákl. přenesená",J409,0)</f>
        <v>0</v>
      </c>
      <c r="BH409" s="233">
        <f>IF(N409="sníž. přenesená",J409,0)</f>
        <v>0</v>
      </c>
      <c r="BI409" s="233">
        <f>IF(N409="nulová",J409,0)</f>
        <v>0</v>
      </c>
      <c r="BJ409" s="18" t="s">
        <v>87</v>
      </c>
      <c r="BK409" s="233">
        <f>ROUND(I409*H409,2)</f>
        <v>0</v>
      </c>
      <c r="BL409" s="18" t="s">
        <v>267</v>
      </c>
      <c r="BM409" s="232" t="s">
        <v>655</v>
      </c>
    </row>
    <row r="410" s="2" customFormat="1">
      <c r="A410" s="39"/>
      <c r="B410" s="40"/>
      <c r="C410" s="41"/>
      <c r="D410" s="236" t="s">
        <v>139</v>
      </c>
      <c r="E410" s="41"/>
      <c r="F410" s="257" t="s">
        <v>656</v>
      </c>
      <c r="G410" s="41"/>
      <c r="H410" s="41"/>
      <c r="I410" s="258"/>
      <c r="J410" s="41"/>
      <c r="K410" s="41"/>
      <c r="L410" s="45"/>
      <c r="M410" s="259"/>
      <c r="N410" s="260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139</v>
      </c>
      <c r="AU410" s="18" t="s">
        <v>89</v>
      </c>
    </row>
    <row r="411" s="13" customFormat="1">
      <c r="A411" s="13"/>
      <c r="B411" s="234"/>
      <c r="C411" s="235"/>
      <c r="D411" s="236" t="s">
        <v>133</v>
      </c>
      <c r="E411" s="237" t="s">
        <v>1</v>
      </c>
      <c r="F411" s="238" t="s">
        <v>657</v>
      </c>
      <c r="G411" s="235"/>
      <c r="H411" s="239">
        <v>1</v>
      </c>
      <c r="I411" s="240"/>
      <c r="J411" s="235"/>
      <c r="K411" s="235"/>
      <c r="L411" s="241"/>
      <c r="M411" s="242"/>
      <c r="N411" s="243"/>
      <c r="O411" s="243"/>
      <c r="P411" s="243"/>
      <c r="Q411" s="243"/>
      <c r="R411" s="243"/>
      <c r="S411" s="243"/>
      <c r="T411" s="24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5" t="s">
        <v>133</v>
      </c>
      <c r="AU411" s="245" t="s">
        <v>89</v>
      </c>
      <c r="AV411" s="13" t="s">
        <v>89</v>
      </c>
      <c r="AW411" s="13" t="s">
        <v>35</v>
      </c>
      <c r="AX411" s="13" t="s">
        <v>79</v>
      </c>
      <c r="AY411" s="245" t="s">
        <v>124</v>
      </c>
    </row>
    <row r="412" s="14" customFormat="1">
      <c r="A412" s="14"/>
      <c r="B412" s="246"/>
      <c r="C412" s="247"/>
      <c r="D412" s="236" t="s">
        <v>133</v>
      </c>
      <c r="E412" s="248" t="s">
        <v>1</v>
      </c>
      <c r="F412" s="249" t="s">
        <v>134</v>
      </c>
      <c r="G412" s="247"/>
      <c r="H412" s="250">
        <v>1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6" t="s">
        <v>133</v>
      </c>
      <c r="AU412" s="256" t="s">
        <v>89</v>
      </c>
      <c r="AV412" s="14" t="s">
        <v>135</v>
      </c>
      <c r="AW412" s="14" t="s">
        <v>35</v>
      </c>
      <c r="AX412" s="14" t="s">
        <v>87</v>
      </c>
      <c r="AY412" s="256" t="s">
        <v>124</v>
      </c>
    </row>
    <row r="413" s="2" customFormat="1" ht="24.15" customHeight="1">
      <c r="A413" s="39"/>
      <c r="B413" s="40"/>
      <c r="C413" s="220" t="s">
        <v>658</v>
      </c>
      <c r="D413" s="220" t="s">
        <v>127</v>
      </c>
      <c r="E413" s="221" t="s">
        <v>659</v>
      </c>
      <c r="F413" s="222" t="s">
        <v>660</v>
      </c>
      <c r="G413" s="223" t="s">
        <v>339</v>
      </c>
      <c r="H413" s="224">
        <v>19.899999999999999</v>
      </c>
      <c r="I413" s="225"/>
      <c r="J413" s="226">
        <f>ROUND(I413*H413,2)</f>
        <v>0</v>
      </c>
      <c r="K413" s="227"/>
      <c r="L413" s="45"/>
      <c r="M413" s="228" t="s">
        <v>1</v>
      </c>
      <c r="N413" s="229" t="s">
        <v>44</v>
      </c>
      <c r="O413" s="92"/>
      <c r="P413" s="230">
        <f>O413*H413</f>
        <v>0</v>
      </c>
      <c r="Q413" s="230">
        <v>0</v>
      </c>
      <c r="R413" s="230">
        <f>Q413*H413</f>
        <v>0</v>
      </c>
      <c r="S413" s="230">
        <v>0</v>
      </c>
      <c r="T413" s="23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2" t="s">
        <v>267</v>
      </c>
      <c r="AT413" s="232" t="s">
        <v>127</v>
      </c>
      <c r="AU413" s="232" t="s">
        <v>89</v>
      </c>
      <c r="AY413" s="18" t="s">
        <v>124</v>
      </c>
      <c r="BE413" s="233">
        <f>IF(N413="základní",J413,0)</f>
        <v>0</v>
      </c>
      <c r="BF413" s="233">
        <f>IF(N413="snížená",J413,0)</f>
        <v>0</v>
      </c>
      <c r="BG413" s="233">
        <f>IF(N413="zákl. přenesená",J413,0)</f>
        <v>0</v>
      </c>
      <c r="BH413" s="233">
        <f>IF(N413="sníž. přenesená",J413,0)</f>
        <v>0</v>
      </c>
      <c r="BI413" s="233">
        <f>IF(N413="nulová",J413,0)</f>
        <v>0</v>
      </c>
      <c r="BJ413" s="18" t="s">
        <v>87</v>
      </c>
      <c r="BK413" s="233">
        <f>ROUND(I413*H413,2)</f>
        <v>0</v>
      </c>
      <c r="BL413" s="18" t="s">
        <v>267</v>
      </c>
      <c r="BM413" s="232" t="s">
        <v>661</v>
      </c>
    </row>
    <row r="414" s="13" customFormat="1">
      <c r="A414" s="13"/>
      <c r="B414" s="234"/>
      <c r="C414" s="235"/>
      <c r="D414" s="236" t="s">
        <v>133</v>
      </c>
      <c r="E414" s="237" t="s">
        <v>1</v>
      </c>
      <c r="F414" s="238" t="s">
        <v>550</v>
      </c>
      <c r="G414" s="235"/>
      <c r="H414" s="239">
        <v>19.899999999999999</v>
      </c>
      <c r="I414" s="240"/>
      <c r="J414" s="235"/>
      <c r="K414" s="235"/>
      <c r="L414" s="241"/>
      <c r="M414" s="242"/>
      <c r="N414" s="243"/>
      <c r="O414" s="243"/>
      <c r="P414" s="243"/>
      <c r="Q414" s="243"/>
      <c r="R414" s="243"/>
      <c r="S414" s="243"/>
      <c r="T414" s="24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5" t="s">
        <v>133</v>
      </c>
      <c r="AU414" s="245" t="s">
        <v>89</v>
      </c>
      <c r="AV414" s="13" t="s">
        <v>89</v>
      </c>
      <c r="AW414" s="13" t="s">
        <v>35</v>
      </c>
      <c r="AX414" s="13" t="s">
        <v>79</v>
      </c>
      <c r="AY414" s="245" t="s">
        <v>124</v>
      </c>
    </row>
    <row r="415" s="14" customFormat="1">
      <c r="A415" s="14"/>
      <c r="B415" s="246"/>
      <c r="C415" s="247"/>
      <c r="D415" s="236" t="s">
        <v>133</v>
      </c>
      <c r="E415" s="248" t="s">
        <v>1</v>
      </c>
      <c r="F415" s="249" t="s">
        <v>134</v>
      </c>
      <c r="G415" s="247"/>
      <c r="H415" s="250">
        <v>19.899999999999999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6" t="s">
        <v>133</v>
      </c>
      <c r="AU415" s="256" t="s">
        <v>89</v>
      </c>
      <c r="AV415" s="14" t="s">
        <v>135</v>
      </c>
      <c r="AW415" s="14" t="s">
        <v>35</v>
      </c>
      <c r="AX415" s="14" t="s">
        <v>87</v>
      </c>
      <c r="AY415" s="256" t="s">
        <v>124</v>
      </c>
    </row>
    <row r="416" s="2" customFormat="1" ht="16.5" customHeight="1">
      <c r="A416" s="39"/>
      <c r="B416" s="40"/>
      <c r="C416" s="264" t="s">
        <v>662</v>
      </c>
      <c r="D416" s="264" t="s">
        <v>222</v>
      </c>
      <c r="E416" s="265" t="s">
        <v>663</v>
      </c>
      <c r="F416" s="266" t="s">
        <v>664</v>
      </c>
      <c r="G416" s="267" t="s">
        <v>339</v>
      </c>
      <c r="H416" s="268">
        <v>21.890000000000001</v>
      </c>
      <c r="I416" s="269"/>
      <c r="J416" s="270">
        <f>ROUND(I416*H416,2)</f>
        <v>0</v>
      </c>
      <c r="K416" s="271"/>
      <c r="L416" s="272"/>
      <c r="M416" s="273" t="s">
        <v>1</v>
      </c>
      <c r="N416" s="274" t="s">
        <v>44</v>
      </c>
      <c r="O416" s="92"/>
      <c r="P416" s="230">
        <f>O416*H416</f>
        <v>0</v>
      </c>
      <c r="Q416" s="230">
        <v>0.00198</v>
      </c>
      <c r="R416" s="230">
        <f>Q416*H416</f>
        <v>0.043342200000000004</v>
      </c>
      <c r="S416" s="230">
        <v>0</v>
      </c>
      <c r="T416" s="23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2" t="s">
        <v>350</v>
      </c>
      <c r="AT416" s="232" t="s">
        <v>222</v>
      </c>
      <c r="AU416" s="232" t="s">
        <v>89</v>
      </c>
      <c r="AY416" s="18" t="s">
        <v>124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8" t="s">
        <v>87</v>
      </c>
      <c r="BK416" s="233">
        <f>ROUND(I416*H416,2)</f>
        <v>0</v>
      </c>
      <c r="BL416" s="18" t="s">
        <v>267</v>
      </c>
      <c r="BM416" s="232" t="s">
        <v>665</v>
      </c>
    </row>
    <row r="417" s="2" customFormat="1">
      <c r="A417" s="39"/>
      <c r="B417" s="40"/>
      <c r="C417" s="41"/>
      <c r="D417" s="236" t="s">
        <v>139</v>
      </c>
      <c r="E417" s="41"/>
      <c r="F417" s="257" t="s">
        <v>666</v>
      </c>
      <c r="G417" s="41"/>
      <c r="H417" s="41"/>
      <c r="I417" s="258"/>
      <c r="J417" s="41"/>
      <c r="K417" s="41"/>
      <c r="L417" s="45"/>
      <c r="M417" s="259"/>
      <c r="N417" s="260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139</v>
      </c>
      <c r="AU417" s="18" t="s">
        <v>89</v>
      </c>
    </row>
    <row r="418" s="13" customFormat="1">
      <c r="A418" s="13"/>
      <c r="B418" s="234"/>
      <c r="C418" s="235"/>
      <c r="D418" s="236" t="s">
        <v>133</v>
      </c>
      <c r="E418" s="237" t="s">
        <v>1</v>
      </c>
      <c r="F418" s="238" t="s">
        <v>564</v>
      </c>
      <c r="G418" s="235"/>
      <c r="H418" s="239">
        <v>21.890000000000001</v>
      </c>
      <c r="I418" s="240"/>
      <c r="J418" s="235"/>
      <c r="K418" s="235"/>
      <c r="L418" s="241"/>
      <c r="M418" s="242"/>
      <c r="N418" s="243"/>
      <c r="O418" s="243"/>
      <c r="P418" s="243"/>
      <c r="Q418" s="243"/>
      <c r="R418" s="243"/>
      <c r="S418" s="243"/>
      <c r="T418" s="24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5" t="s">
        <v>133</v>
      </c>
      <c r="AU418" s="245" t="s">
        <v>89</v>
      </c>
      <c r="AV418" s="13" t="s">
        <v>89</v>
      </c>
      <c r="AW418" s="13" t="s">
        <v>35</v>
      </c>
      <c r="AX418" s="13" t="s">
        <v>79</v>
      </c>
      <c r="AY418" s="245" t="s">
        <v>124</v>
      </c>
    </row>
    <row r="419" s="14" customFormat="1">
      <c r="A419" s="14"/>
      <c r="B419" s="246"/>
      <c r="C419" s="247"/>
      <c r="D419" s="236" t="s">
        <v>133</v>
      </c>
      <c r="E419" s="248" t="s">
        <v>1</v>
      </c>
      <c r="F419" s="249" t="s">
        <v>134</v>
      </c>
      <c r="G419" s="247"/>
      <c r="H419" s="250">
        <v>21.890000000000001</v>
      </c>
      <c r="I419" s="251"/>
      <c r="J419" s="247"/>
      <c r="K419" s="247"/>
      <c r="L419" s="252"/>
      <c r="M419" s="253"/>
      <c r="N419" s="254"/>
      <c r="O419" s="254"/>
      <c r="P419" s="254"/>
      <c r="Q419" s="254"/>
      <c r="R419" s="254"/>
      <c r="S419" s="254"/>
      <c r="T419" s="25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6" t="s">
        <v>133</v>
      </c>
      <c r="AU419" s="256" t="s">
        <v>89</v>
      </c>
      <c r="AV419" s="14" t="s">
        <v>135</v>
      </c>
      <c r="AW419" s="14" t="s">
        <v>35</v>
      </c>
      <c r="AX419" s="14" t="s">
        <v>87</v>
      </c>
      <c r="AY419" s="256" t="s">
        <v>124</v>
      </c>
    </row>
    <row r="420" s="2" customFormat="1" ht="24.15" customHeight="1">
      <c r="A420" s="39"/>
      <c r="B420" s="40"/>
      <c r="C420" s="220" t="s">
        <v>667</v>
      </c>
      <c r="D420" s="220" t="s">
        <v>127</v>
      </c>
      <c r="E420" s="221" t="s">
        <v>668</v>
      </c>
      <c r="F420" s="222" t="s">
        <v>669</v>
      </c>
      <c r="G420" s="223" t="s">
        <v>424</v>
      </c>
      <c r="H420" s="285"/>
      <c r="I420" s="225"/>
      <c r="J420" s="226">
        <f>ROUND(I420*H420,2)</f>
        <v>0</v>
      </c>
      <c r="K420" s="227"/>
      <c r="L420" s="45"/>
      <c r="M420" s="228" t="s">
        <v>1</v>
      </c>
      <c r="N420" s="229" t="s">
        <v>44</v>
      </c>
      <c r="O420" s="92"/>
      <c r="P420" s="230">
        <f>O420*H420</f>
        <v>0</v>
      </c>
      <c r="Q420" s="230">
        <v>0</v>
      </c>
      <c r="R420" s="230">
        <f>Q420*H420</f>
        <v>0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267</v>
      </c>
      <c r="AT420" s="232" t="s">
        <v>127</v>
      </c>
      <c r="AU420" s="232" t="s">
        <v>89</v>
      </c>
      <c r="AY420" s="18" t="s">
        <v>124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87</v>
      </c>
      <c r="BK420" s="233">
        <f>ROUND(I420*H420,2)</f>
        <v>0</v>
      </c>
      <c r="BL420" s="18" t="s">
        <v>267</v>
      </c>
      <c r="BM420" s="232" t="s">
        <v>670</v>
      </c>
    </row>
    <row r="421" s="12" customFormat="1" ht="22.8" customHeight="1">
      <c r="A421" s="12"/>
      <c r="B421" s="204"/>
      <c r="C421" s="205"/>
      <c r="D421" s="206" t="s">
        <v>78</v>
      </c>
      <c r="E421" s="218" t="s">
        <v>671</v>
      </c>
      <c r="F421" s="218" t="s">
        <v>672</v>
      </c>
      <c r="G421" s="205"/>
      <c r="H421" s="205"/>
      <c r="I421" s="208"/>
      <c r="J421" s="219">
        <f>BK421</f>
        <v>0</v>
      </c>
      <c r="K421" s="205"/>
      <c r="L421" s="210"/>
      <c r="M421" s="211"/>
      <c r="N421" s="212"/>
      <c r="O421" s="212"/>
      <c r="P421" s="213">
        <f>SUM(P422:P459)</f>
        <v>0</v>
      </c>
      <c r="Q421" s="212"/>
      <c r="R421" s="213">
        <f>SUM(R422:R459)</f>
        <v>1.72233298</v>
      </c>
      <c r="S421" s="212"/>
      <c r="T421" s="214">
        <f>SUM(T422:T459)</f>
        <v>0.13800000000000001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5" t="s">
        <v>89</v>
      </c>
      <c r="AT421" s="216" t="s">
        <v>78</v>
      </c>
      <c r="AU421" s="216" t="s">
        <v>87</v>
      </c>
      <c r="AY421" s="215" t="s">
        <v>124</v>
      </c>
      <c r="BK421" s="217">
        <f>SUM(BK422:BK459)</f>
        <v>0</v>
      </c>
    </row>
    <row r="422" s="2" customFormat="1" ht="33" customHeight="1">
      <c r="A422" s="39"/>
      <c r="B422" s="40"/>
      <c r="C422" s="220" t="s">
        <v>673</v>
      </c>
      <c r="D422" s="220" t="s">
        <v>127</v>
      </c>
      <c r="E422" s="221" t="s">
        <v>674</v>
      </c>
      <c r="F422" s="222" t="s">
        <v>675</v>
      </c>
      <c r="G422" s="223" t="s">
        <v>233</v>
      </c>
      <c r="H422" s="224">
        <v>1.002</v>
      </c>
      <c r="I422" s="225"/>
      <c r="J422" s="226">
        <f>ROUND(I422*H422,2)</f>
        <v>0</v>
      </c>
      <c r="K422" s="227"/>
      <c r="L422" s="45"/>
      <c r="M422" s="228" t="s">
        <v>1</v>
      </c>
      <c r="N422" s="229" t="s">
        <v>44</v>
      </c>
      <c r="O422" s="92"/>
      <c r="P422" s="230">
        <f>O422*H422</f>
        <v>0</v>
      </c>
      <c r="Q422" s="230">
        <v>0.00189</v>
      </c>
      <c r="R422" s="230">
        <f>Q422*H422</f>
        <v>0.0018937800000000001</v>
      </c>
      <c r="S422" s="230">
        <v>0</v>
      </c>
      <c r="T422" s="23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2" t="s">
        <v>267</v>
      </c>
      <c r="AT422" s="232" t="s">
        <v>127</v>
      </c>
      <c r="AU422" s="232" t="s">
        <v>89</v>
      </c>
      <c r="AY422" s="18" t="s">
        <v>124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8" t="s">
        <v>87</v>
      </c>
      <c r="BK422" s="233">
        <f>ROUND(I422*H422,2)</f>
        <v>0</v>
      </c>
      <c r="BL422" s="18" t="s">
        <v>267</v>
      </c>
      <c r="BM422" s="232" t="s">
        <v>676</v>
      </c>
    </row>
    <row r="423" s="13" customFormat="1">
      <c r="A423" s="13"/>
      <c r="B423" s="234"/>
      <c r="C423" s="235"/>
      <c r="D423" s="236" t="s">
        <v>133</v>
      </c>
      <c r="E423" s="237" t="s">
        <v>1</v>
      </c>
      <c r="F423" s="238" t="s">
        <v>677</v>
      </c>
      <c r="G423" s="235"/>
      <c r="H423" s="239">
        <v>0.77800000000000002</v>
      </c>
      <c r="I423" s="240"/>
      <c r="J423" s="235"/>
      <c r="K423" s="235"/>
      <c r="L423" s="241"/>
      <c r="M423" s="242"/>
      <c r="N423" s="243"/>
      <c r="O423" s="243"/>
      <c r="P423" s="243"/>
      <c r="Q423" s="243"/>
      <c r="R423" s="243"/>
      <c r="S423" s="243"/>
      <c r="T423" s="24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5" t="s">
        <v>133</v>
      </c>
      <c r="AU423" s="245" t="s">
        <v>89</v>
      </c>
      <c r="AV423" s="13" t="s">
        <v>89</v>
      </c>
      <c r="AW423" s="13" t="s">
        <v>35</v>
      </c>
      <c r="AX423" s="13" t="s">
        <v>79</v>
      </c>
      <c r="AY423" s="245" t="s">
        <v>124</v>
      </c>
    </row>
    <row r="424" s="13" customFormat="1">
      <c r="A424" s="13"/>
      <c r="B424" s="234"/>
      <c r="C424" s="235"/>
      <c r="D424" s="236" t="s">
        <v>133</v>
      </c>
      <c r="E424" s="237" t="s">
        <v>1</v>
      </c>
      <c r="F424" s="238" t="s">
        <v>678</v>
      </c>
      <c r="G424" s="235"/>
      <c r="H424" s="239">
        <v>0.043999999999999997</v>
      </c>
      <c r="I424" s="240"/>
      <c r="J424" s="235"/>
      <c r="K424" s="235"/>
      <c r="L424" s="241"/>
      <c r="M424" s="242"/>
      <c r="N424" s="243"/>
      <c r="O424" s="243"/>
      <c r="P424" s="243"/>
      <c r="Q424" s="243"/>
      <c r="R424" s="243"/>
      <c r="S424" s="243"/>
      <c r="T424" s="24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5" t="s">
        <v>133</v>
      </c>
      <c r="AU424" s="245" t="s">
        <v>89</v>
      </c>
      <c r="AV424" s="13" t="s">
        <v>89</v>
      </c>
      <c r="AW424" s="13" t="s">
        <v>35</v>
      </c>
      <c r="AX424" s="13" t="s">
        <v>79</v>
      </c>
      <c r="AY424" s="245" t="s">
        <v>124</v>
      </c>
    </row>
    <row r="425" s="13" customFormat="1">
      <c r="A425" s="13"/>
      <c r="B425" s="234"/>
      <c r="C425" s="235"/>
      <c r="D425" s="236" t="s">
        <v>133</v>
      </c>
      <c r="E425" s="237" t="s">
        <v>1</v>
      </c>
      <c r="F425" s="238" t="s">
        <v>679</v>
      </c>
      <c r="G425" s="235"/>
      <c r="H425" s="239">
        <v>0.17999999999999999</v>
      </c>
      <c r="I425" s="240"/>
      <c r="J425" s="235"/>
      <c r="K425" s="235"/>
      <c r="L425" s="241"/>
      <c r="M425" s="242"/>
      <c r="N425" s="243"/>
      <c r="O425" s="243"/>
      <c r="P425" s="243"/>
      <c r="Q425" s="243"/>
      <c r="R425" s="243"/>
      <c r="S425" s="243"/>
      <c r="T425" s="24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5" t="s">
        <v>133</v>
      </c>
      <c r="AU425" s="245" t="s">
        <v>89</v>
      </c>
      <c r="AV425" s="13" t="s">
        <v>89</v>
      </c>
      <c r="AW425" s="13" t="s">
        <v>35</v>
      </c>
      <c r="AX425" s="13" t="s">
        <v>79</v>
      </c>
      <c r="AY425" s="245" t="s">
        <v>124</v>
      </c>
    </row>
    <row r="426" s="14" customFormat="1">
      <c r="A426" s="14"/>
      <c r="B426" s="246"/>
      <c r="C426" s="247"/>
      <c r="D426" s="236" t="s">
        <v>133</v>
      </c>
      <c r="E426" s="248" t="s">
        <v>1</v>
      </c>
      <c r="F426" s="249" t="s">
        <v>134</v>
      </c>
      <c r="G426" s="247"/>
      <c r="H426" s="250">
        <v>1.002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6" t="s">
        <v>133</v>
      </c>
      <c r="AU426" s="256" t="s">
        <v>89</v>
      </c>
      <c r="AV426" s="14" t="s">
        <v>135</v>
      </c>
      <c r="AW426" s="14" t="s">
        <v>35</v>
      </c>
      <c r="AX426" s="14" t="s">
        <v>87</v>
      </c>
      <c r="AY426" s="256" t="s">
        <v>124</v>
      </c>
    </row>
    <row r="427" s="2" customFormat="1" ht="24.15" customHeight="1">
      <c r="A427" s="39"/>
      <c r="B427" s="40"/>
      <c r="C427" s="220" t="s">
        <v>680</v>
      </c>
      <c r="D427" s="220" t="s">
        <v>127</v>
      </c>
      <c r="E427" s="221" t="s">
        <v>681</v>
      </c>
      <c r="F427" s="222" t="s">
        <v>682</v>
      </c>
      <c r="G427" s="223" t="s">
        <v>219</v>
      </c>
      <c r="H427" s="224">
        <v>2</v>
      </c>
      <c r="I427" s="225"/>
      <c r="J427" s="226">
        <f>ROUND(I427*H427,2)</f>
        <v>0</v>
      </c>
      <c r="K427" s="227"/>
      <c r="L427" s="45"/>
      <c r="M427" s="228" t="s">
        <v>1</v>
      </c>
      <c r="N427" s="229" t="s">
        <v>44</v>
      </c>
      <c r="O427" s="92"/>
      <c r="P427" s="230">
        <f>O427*H427</f>
        <v>0</v>
      </c>
      <c r="Q427" s="230">
        <v>0</v>
      </c>
      <c r="R427" s="230">
        <f>Q427*H427</f>
        <v>0</v>
      </c>
      <c r="S427" s="230">
        <v>0</v>
      </c>
      <c r="T427" s="23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2" t="s">
        <v>267</v>
      </c>
      <c r="AT427" s="232" t="s">
        <v>127</v>
      </c>
      <c r="AU427" s="232" t="s">
        <v>89</v>
      </c>
      <c r="AY427" s="18" t="s">
        <v>124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8" t="s">
        <v>87</v>
      </c>
      <c r="BK427" s="233">
        <f>ROUND(I427*H427,2)</f>
        <v>0</v>
      </c>
      <c r="BL427" s="18" t="s">
        <v>267</v>
      </c>
      <c r="BM427" s="232" t="s">
        <v>683</v>
      </c>
    </row>
    <row r="428" s="13" customFormat="1">
      <c r="A428" s="13"/>
      <c r="B428" s="234"/>
      <c r="C428" s="235"/>
      <c r="D428" s="236" t="s">
        <v>133</v>
      </c>
      <c r="E428" s="237" t="s">
        <v>1</v>
      </c>
      <c r="F428" s="238" t="s">
        <v>684</v>
      </c>
      <c r="G428" s="235"/>
      <c r="H428" s="239">
        <v>2</v>
      </c>
      <c r="I428" s="240"/>
      <c r="J428" s="235"/>
      <c r="K428" s="235"/>
      <c r="L428" s="241"/>
      <c r="M428" s="242"/>
      <c r="N428" s="243"/>
      <c r="O428" s="243"/>
      <c r="P428" s="243"/>
      <c r="Q428" s="243"/>
      <c r="R428" s="243"/>
      <c r="S428" s="243"/>
      <c r="T428" s="24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5" t="s">
        <v>133</v>
      </c>
      <c r="AU428" s="245" t="s">
        <v>89</v>
      </c>
      <c r="AV428" s="13" t="s">
        <v>89</v>
      </c>
      <c r="AW428" s="13" t="s">
        <v>35</v>
      </c>
      <c r="AX428" s="13" t="s">
        <v>79</v>
      </c>
      <c r="AY428" s="245" t="s">
        <v>124</v>
      </c>
    </row>
    <row r="429" s="14" customFormat="1">
      <c r="A429" s="14"/>
      <c r="B429" s="246"/>
      <c r="C429" s="247"/>
      <c r="D429" s="236" t="s">
        <v>133</v>
      </c>
      <c r="E429" s="248" t="s">
        <v>1</v>
      </c>
      <c r="F429" s="249" t="s">
        <v>134</v>
      </c>
      <c r="G429" s="247"/>
      <c r="H429" s="250">
        <v>2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6" t="s">
        <v>133</v>
      </c>
      <c r="AU429" s="256" t="s">
        <v>89</v>
      </c>
      <c r="AV429" s="14" t="s">
        <v>135</v>
      </c>
      <c r="AW429" s="14" t="s">
        <v>35</v>
      </c>
      <c r="AX429" s="14" t="s">
        <v>87</v>
      </c>
      <c r="AY429" s="256" t="s">
        <v>124</v>
      </c>
    </row>
    <row r="430" s="2" customFormat="1" ht="16.5" customHeight="1">
      <c r="A430" s="39"/>
      <c r="B430" s="40"/>
      <c r="C430" s="264" t="s">
        <v>685</v>
      </c>
      <c r="D430" s="264" t="s">
        <v>222</v>
      </c>
      <c r="E430" s="265" t="s">
        <v>686</v>
      </c>
      <c r="F430" s="266" t="s">
        <v>687</v>
      </c>
      <c r="G430" s="267" t="s">
        <v>233</v>
      </c>
      <c r="H430" s="268">
        <v>0.048000000000000001</v>
      </c>
      <c r="I430" s="269"/>
      <c r="J430" s="270">
        <f>ROUND(I430*H430,2)</f>
        <v>0</v>
      </c>
      <c r="K430" s="271"/>
      <c r="L430" s="272"/>
      <c r="M430" s="273" t="s">
        <v>1</v>
      </c>
      <c r="N430" s="274" t="s">
        <v>44</v>
      </c>
      <c r="O430" s="92"/>
      <c r="P430" s="230">
        <f>O430*H430</f>
        <v>0</v>
      </c>
      <c r="Q430" s="230">
        <v>0.55000000000000004</v>
      </c>
      <c r="R430" s="230">
        <f>Q430*H430</f>
        <v>0.026400000000000003</v>
      </c>
      <c r="S430" s="230">
        <v>0</v>
      </c>
      <c r="T430" s="231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2" t="s">
        <v>350</v>
      </c>
      <c r="AT430" s="232" t="s">
        <v>222</v>
      </c>
      <c r="AU430" s="232" t="s">
        <v>89</v>
      </c>
      <c r="AY430" s="18" t="s">
        <v>124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8" t="s">
        <v>87</v>
      </c>
      <c r="BK430" s="233">
        <f>ROUND(I430*H430,2)</f>
        <v>0</v>
      </c>
      <c r="BL430" s="18" t="s">
        <v>267</v>
      </c>
      <c r="BM430" s="232" t="s">
        <v>688</v>
      </c>
    </row>
    <row r="431" s="13" customFormat="1">
      <c r="A431" s="13"/>
      <c r="B431" s="234"/>
      <c r="C431" s="235"/>
      <c r="D431" s="236" t="s">
        <v>133</v>
      </c>
      <c r="E431" s="237" t="s">
        <v>1</v>
      </c>
      <c r="F431" s="238" t="s">
        <v>689</v>
      </c>
      <c r="G431" s="235"/>
      <c r="H431" s="239">
        <v>0.048000000000000001</v>
      </c>
      <c r="I431" s="240"/>
      <c r="J431" s="235"/>
      <c r="K431" s="235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133</v>
      </c>
      <c r="AU431" s="245" t="s">
        <v>89</v>
      </c>
      <c r="AV431" s="13" t="s">
        <v>89</v>
      </c>
      <c r="AW431" s="13" t="s">
        <v>35</v>
      </c>
      <c r="AX431" s="13" t="s">
        <v>79</v>
      </c>
      <c r="AY431" s="245" t="s">
        <v>124</v>
      </c>
    </row>
    <row r="432" s="14" customFormat="1">
      <c r="A432" s="14"/>
      <c r="B432" s="246"/>
      <c r="C432" s="247"/>
      <c r="D432" s="236" t="s">
        <v>133</v>
      </c>
      <c r="E432" s="248" t="s">
        <v>1</v>
      </c>
      <c r="F432" s="249" t="s">
        <v>134</v>
      </c>
      <c r="G432" s="247"/>
      <c r="H432" s="250">
        <v>0.048000000000000001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6" t="s">
        <v>133</v>
      </c>
      <c r="AU432" s="256" t="s">
        <v>89</v>
      </c>
      <c r="AV432" s="14" t="s">
        <v>135</v>
      </c>
      <c r="AW432" s="14" t="s">
        <v>35</v>
      </c>
      <c r="AX432" s="14" t="s">
        <v>87</v>
      </c>
      <c r="AY432" s="256" t="s">
        <v>124</v>
      </c>
    </row>
    <row r="433" s="2" customFormat="1" ht="16.5" customHeight="1">
      <c r="A433" s="39"/>
      <c r="B433" s="40"/>
      <c r="C433" s="220" t="s">
        <v>690</v>
      </c>
      <c r="D433" s="220" t="s">
        <v>127</v>
      </c>
      <c r="E433" s="221" t="s">
        <v>691</v>
      </c>
      <c r="F433" s="222" t="s">
        <v>692</v>
      </c>
      <c r="G433" s="223" t="s">
        <v>219</v>
      </c>
      <c r="H433" s="224">
        <v>2</v>
      </c>
      <c r="I433" s="225"/>
      <c r="J433" s="226">
        <f>ROUND(I433*H433,2)</f>
        <v>0</v>
      </c>
      <c r="K433" s="227"/>
      <c r="L433" s="45"/>
      <c r="M433" s="228" t="s">
        <v>1</v>
      </c>
      <c r="N433" s="229" t="s">
        <v>44</v>
      </c>
      <c r="O433" s="92"/>
      <c r="P433" s="230">
        <f>O433*H433</f>
        <v>0</v>
      </c>
      <c r="Q433" s="230">
        <v>0</v>
      </c>
      <c r="R433" s="230">
        <f>Q433*H433</f>
        <v>0</v>
      </c>
      <c r="S433" s="230">
        <v>0.014999999999999999</v>
      </c>
      <c r="T433" s="231">
        <f>S433*H433</f>
        <v>0.029999999999999999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267</v>
      </c>
      <c r="AT433" s="232" t="s">
        <v>127</v>
      </c>
      <c r="AU433" s="232" t="s">
        <v>89</v>
      </c>
      <c r="AY433" s="18" t="s">
        <v>124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87</v>
      </c>
      <c r="BK433" s="233">
        <f>ROUND(I433*H433,2)</f>
        <v>0</v>
      </c>
      <c r="BL433" s="18" t="s">
        <v>267</v>
      </c>
      <c r="BM433" s="232" t="s">
        <v>693</v>
      </c>
    </row>
    <row r="434" s="13" customFormat="1">
      <c r="A434" s="13"/>
      <c r="B434" s="234"/>
      <c r="C434" s="235"/>
      <c r="D434" s="236" t="s">
        <v>133</v>
      </c>
      <c r="E434" s="237" t="s">
        <v>1</v>
      </c>
      <c r="F434" s="238" t="s">
        <v>684</v>
      </c>
      <c r="G434" s="235"/>
      <c r="H434" s="239">
        <v>2</v>
      </c>
      <c r="I434" s="240"/>
      <c r="J434" s="235"/>
      <c r="K434" s="235"/>
      <c r="L434" s="241"/>
      <c r="M434" s="242"/>
      <c r="N434" s="243"/>
      <c r="O434" s="243"/>
      <c r="P434" s="243"/>
      <c r="Q434" s="243"/>
      <c r="R434" s="243"/>
      <c r="S434" s="243"/>
      <c r="T434" s="24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5" t="s">
        <v>133</v>
      </c>
      <c r="AU434" s="245" t="s">
        <v>89</v>
      </c>
      <c r="AV434" s="13" t="s">
        <v>89</v>
      </c>
      <c r="AW434" s="13" t="s">
        <v>35</v>
      </c>
      <c r="AX434" s="13" t="s">
        <v>79</v>
      </c>
      <c r="AY434" s="245" t="s">
        <v>124</v>
      </c>
    </row>
    <row r="435" s="14" customFormat="1">
      <c r="A435" s="14"/>
      <c r="B435" s="246"/>
      <c r="C435" s="247"/>
      <c r="D435" s="236" t="s">
        <v>133</v>
      </c>
      <c r="E435" s="248" t="s">
        <v>1</v>
      </c>
      <c r="F435" s="249" t="s">
        <v>134</v>
      </c>
      <c r="G435" s="247"/>
      <c r="H435" s="250">
        <v>2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6" t="s">
        <v>133</v>
      </c>
      <c r="AU435" s="256" t="s">
        <v>89</v>
      </c>
      <c r="AV435" s="14" t="s">
        <v>135</v>
      </c>
      <c r="AW435" s="14" t="s">
        <v>35</v>
      </c>
      <c r="AX435" s="14" t="s">
        <v>87</v>
      </c>
      <c r="AY435" s="256" t="s">
        <v>124</v>
      </c>
    </row>
    <row r="436" s="2" customFormat="1" ht="24.15" customHeight="1">
      <c r="A436" s="39"/>
      <c r="B436" s="40"/>
      <c r="C436" s="220" t="s">
        <v>694</v>
      </c>
      <c r="D436" s="220" t="s">
        <v>127</v>
      </c>
      <c r="E436" s="221" t="s">
        <v>695</v>
      </c>
      <c r="F436" s="222" t="s">
        <v>696</v>
      </c>
      <c r="G436" s="223" t="s">
        <v>219</v>
      </c>
      <c r="H436" s="224">
        <v>78</v>
      </c>
      <c r="I436" s="225"/>
      <c r="J436" s="226">
        <f>ROUND(I436*H436,2)</f>
        <v>0</v>
      </c>
      <c r="K436" s="227"/>
      <c r="L436" s="45"/>
      <c r="M436" s="228" t="s">
        <v>1</v>
      </c>
      <c r="N436" s="229" t="s">
        <v>44</v>
      </c>
      <c r="O436" s="92"/>
      <c r="P436" s="230">
        <f>O436*H436</f>
        <v>0</v>
      </c>
      <c r="Q436" s="230">
        <v>0.01396</v>
      </c>
      <c r="R436" s="230">
        <f>Q436*H436</f>
        <v>1.0888800000000001</v>
      </c>
      <c r="S436" s="230">
        <v>0</v>
      </c>
      <c r="T436" s="23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2" t="s">
        <v>267</v>
      </c>
      <c r="AT436" s="232" t="s">
        <v>127</v>
      </c>
      <c r="AU436" s="232" t="s">
        <v>89</v>
      </c>
      <c r="AY436" s="18" t="s">
        <v>124</v>
      </c>
      <c r="BE436" s="233">
        <f>IF(N436="základní",J436,0)</f>
        <v>0</v>
      </c>
      <c r="BF436" s="233">
        <f>IF(N436="snížená",J436,0)</f>
        <v>0</v>
      </c>
      <c r="BG436" s="233">
        <f>IF(N436="zákl. přenesená",J436,0)</f>
        <v>0</v>
      </c>
      <c r="BH436" s="233">
        <f>IF(N436="sníž. přenesená",J436,0)</f>
        <v>0</v>
      </c>
      <c r="BI436" s="233">
        <f>IF(N436="nulová",J436,0)</f>
        <v>0</v>
      </c>
      <c r="BJ436" s="18" t="s">
        <v>87</v>
      </c>
      <c r="BK436" s="233">
        <f>ROUND(I436*H436,2)</f>
        <v>0</v>
      </c>
      <c r="BL436" s="18" t="s">
        <v>267</v>
      </c>
      <c r="BM436" s="232" t="s">
        <v>697</v>
      </c>
    </row>
    <row r="437" s="13" customFormat="1">
      <c r="A437" s="13"/>
      <c r="B437" s="234"/>
      <c r="C437" s="235"/>
      <c r="D437" s="236" t="s">
        <v>133</v>
      </c>
      <c r="E437" s="237" t="s">
        <v>1</v>
      </c>
      <c r="F437" s="238" t="s">
        <v>698</v>
      </c>
      <c r="G437" s="235"/>
      <c r="H437" s="239">
        <v>78</v>
      </c>
      <c r="I437" s="240"/>
      <c r="J437" s="235"/>
      <c r="K437" s="235"/>
      <c r="L437" s="241"/>
      <c r="M437" s="242"/>
      <c r="N437" s="243"/>
      <c r="O437" s="243"/>
      <c r="P437" s="243"/>
      <c r="Q437" s="243"/>
      <c r="R437" s="243"/>
      <c r="S437" s="243"/>
      <c r="T437" s="24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5" t="s">
        <v>133</v>
      </c>
      <c r="AU437" s="245" t="s">
        <v>89</v>
      </c>
      <c r="AV437" s="13" t="s">
        <v>89</v>
      </c>
      <c r="AW437" s="13" t="s">
        <v>35</v>
      </c>
      <c r="AX437" s="13" t="s">
        <v>79</v>
      </c>
      <c r="AY437" s="245" t="s">
        <v>124</v>
      </c>
    </row>
    <row r="438" s="14" customFormat="1">
      <c r="A438" s="14"/>
      <c r="B438" s="246"/>
      <c r="C438" s="247"/>
      <c r="D438" s="236" t="s">
        <v>133</v>
      </c>
      <c r="E438" s="248" t="s">
        <v>1</v>
      </c>
      <c r="F438" s="249" t="s">
        <v>134</v>
      </c>
      <c r="G438" s="247"/>
      <c r="H438" s="250">
        <v>78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6" t="s">
        <v>133</v>
      </c>
      <c r="AU438" s="256" t="s">
        <v>89</v>
      </c>
      <c r="AV438" s="14" t="s">
        <v>135</v>
      </c>
      <c r="AW438" s="14" t="s">
        <v>35</v>
      </c>
      <c r="AX438" s="14" t="s">
        <v>87</v>
      </c>
      <c r="AY438" s="256" t="s">
        <v>124</v>
      </c>
    </row>
    <row r="439" s="2" customFormat="1" ht="24.15" customHeight="1">
      <c r="A439" s="39"/>
      <c r="B439" s="40"/>
      <c r="C439" s="220" t="s">
        <v>699</v>
      </c>
      <c r="D439" s="220" t="s">
        <v>127</v>
      </c>
      <c r="E439" s="221" t="s">
        <v>700</v>
      </c>
      <c r="F439" s="222" t="s">
        <v>701</v>
      </c>
      <c r="G439" s="223" t="s">
        <v>233</v>
      </c>
      <c r="H439" s="224">
        <v>0.043999999999999997</v>
      </c>
      <c r="I439" s="225"/>
      <c r="J439" s="226">
        <f>ROUND(I439*H439,2)</f>
        <v>0</v>
      </c>
      <c r="K439" s="227"/>
      <c r="L439" s="45"/>
      <c r="M439" s="228" t="s">
        <v>1</v>
      </c>
      <c r="N439" s="229" t="s">
        <v>44</v>
      </c>
      <c r="O439" s="92"/>
      <c r="P439" s="230">
        <f>O439*H439</f>
        <v>0</v>
      </c>
      <c r="Q439" s="230">
        <v>0.022839999999999999</v>
      </c>
      <c r="R439" s="230">
        <f>Q439*H439</f>
        <v>0.0010049599999999998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267</v>
      </c>
      <c r="AT439" s="232" t="s">
        <v>127</v>
      </c>
      <c r="AU439" s="232" t="s">
        <v>89</v>
      </c>
      <c r="AY439" s="18" t="s">
        <v>124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8" t="s">
        <v>87</v>
      </c>
      <c r="BK439" s="233">
        <f>ROUND(I439*H439,2)</f>
        <v>0</v>
      </c>
      <c r="BL439" s="18" t="s">
        <v>267</v>
      </c>
      <c r="BM439" s="232" t="s">
        <v>702</v>
      </c>
    </row>
    <row r="440" s="13" customFormat="1">
      <c r="A440" s="13"/>
      <c r="B440" s="234"/>
      <c r="C440" s="235"/>
      <c r="D440" s="236" t="s">
        <v>133</v>
      </c>
      <c r="E440" s="237" t="s">
        <v>1</v>
      </c>
      <c r="F440" s="238" t="s">
        <v>678</v>
      </c>
      <c r="G440" s="235"/>
      <c r="H440" s="239">
        <v>0.043999999999999997</v>
      </c>
      <c r="I440" s="240"/>
      <c r="J440" s="235"/>
      <c r="K440" s="235"/>
      <c r="L440" s="241"/>
      <c r="M440" s="242"/>
      <c r="N440" s="243"/>
      <c r="O440" s="243"/>
      <c r="P440" s="243"/>
      <c r="Q440" s="243"/>
      <c r="R440" s="243"/>
      <c r="S440" s="243"/>
      <c r="T440" s="24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5" t="s">
        <v>133</v>
      </c>
      <c r="AU440" s="245" t="s">
        <v>89</v>
      </c>
      <c r="AV440" s="13" t="s">
        <v>89</v>
      </c>
      <c r="AW440" s="13" t="s">
        <v>35</v>
      </c>
      <c r="AX440" s="13" t="s">
        <v>79</v>
      </c>
      <c r="AY440" s="245" t="s">
        <v>124</v>
      </c>
    </row>
    <row r="441" s="14" customFormat="1">
      <c r="A441" s="14"/>
      <c r="B441" s="246"/>
      <c r="C441" s="247"/>
      <c r="D441" s="236" t="s">
        <v>133</v>
      </c>
      <c r="E441" s="248" t="s">
        <v>1</v>
      </c>
      <c r="F441" s="249" t="s">
        <v>134</v>
      </c>
      <c r="G441" s="247"/>
      <c r="H441" s="250">
        <v>0.043999999999999997</v>
      </c>
      <c r="I441" s="251"/>
      <c r="J441" s="247"/>
      <c r="K441" s="247"/>
      <c r="L441" s="252"/>
      <c r="M441" s="253"/>
      <c r="N441" s="254"/>
      <c r="O441" s="254"/>
      <c r="P441" s="254"/>
      <c r="Q441" s="254"/>
      <c r="R441" s="254"/>
      <c r="S441" s="254"/>
      <c r="T441" s="25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6" t="s">
        <v>133</v>
      </c>
      <c r="AU441" s="256" t="s">
        <v>89</v>
      </c>
      <c r="AV441" s="14" t="s">
        <v>135</v>
      </c>
      <c r="AW441" s="14" t="s">
        <v>35</v>
      </c>
      <c r="AX441" s="14" t="s">
        <v>87</v>
      </c>
      <c r="AY441" s="256" t="s">
        <v>124</v>
      </c>
    </row>
    <row r="442" s="2" customFormat="1" ht="24.15" customHeight="1">
      <c r="A442" s="39"/>
      <c r="B442" s="40"/>
      <c r="C442" s="220" t="s">
        <v>703</v>
      </c>
      <c r="D442" s="220" t="s">
        <v>127</v>
      </c>
      <c r="E442" s="221" t="s">
        <v>704</v>
      </c>
      <c r="F442" s="222" t="s">
        <v>705</v>
      </c>
      <c r="G442" s="223" t="s">
        <v>339</v>
      </c>
      <c r="H442" s="224">
        <v>18</v>
      </c>
      <c r="I442" s="225"/>
      <c r="J442" s="226">
        <f>ROUND(I442*H442,2)</f>
        <v>0</v>
      </c>
      <c r="K442" s="227"/>
      <c r="L442" s="45"/>
      <c r="M442" s="228" t="s">
        <v>1</v>
      </c>
      <c r="N442" s="229" t="s">
        <v>44</v>
      </c>
      <c r="O442" s="92"/>
      <c r="P442" s="230">
        <f>O442*H442</f>
        <v>0</v>
      </c>
      <c r="Q442" s="230">
        <v>0</v>
      </c>
      <c r="R442" s="230">
        <f>Q442*H442</f>
        <v>0</v>
      </c>
      <c r="S442" s="230">
        <v>0.0060000000000000001</v>
      </c>
      <c r="T442" s="231">
        <f>S442*H442</f>
        <v>0.108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2" t="s">
        <v>267</v>
      </c>
      <c r="AT442" s="232" t="s">
        <v>127</v>
      </c>
      <c r="AU442" s="232" t="s">
        <v>89</v>
      </c>
      <c r="AY442" s="18" t="s">
        <v>124</v>
      </c>
      <c r="BE442" s="233">
        <f>IF(N442="základní",J442,0)</f>
        <v>0</v>
      </c>
      <c r="BF442" s="233">
        <f>IF(N442="snížená",J442,0)</f>
        <v>0</v>
      </c>
      <c r="BG442" s="233">
        <f>IF(N442="zákl. přenesená",J442,0)</f>
        <v>0</v>
      </c>
      <c r="BH442" s="233">
        <f>IF(N442="sníž. přenesená",J442,0)</f>
        <v>0</v>
      </c>
      <c r="BI442" s="233">
        <f>IF(N442="nulová",J442,0)</f>
        <v>0</v>
      </c>
      <c r="BJ442" s="18" t="s">
        <v>87</v>
      </c>
      <c r="BK442" s="233">
        <f>ROUND(I442*H442,2)</f>
        <v>0</v>
      </c>
      <c r="BL442" s="18" t="s">
        <v>267</v>
      </c>
      <c r="BM442" s="232" t="s">
        <v>706</v>
      </c>
    </row>
    <row r="443" s="13" customFormat="1">
      <c r="A443" s="13"/>
      <c r="B443" s="234"/>
      <c r="C443" s="235"/>
      <c r="D443" s="236" t="s">
        <v>133</v>
      </c>
      <c r="E443" s="237" t="s">
        <v>1</v>
      </c>
      <c r="F443" s="238" t="s">
        <v>707</v>
      </c>
      <c r="G443" s="235"/>
      <c r="H443" s="239">
        <v>18</v>
      </c>
      <c r="I443" s="240"/>
      <c r="J443" s="235"/>
      <c r="K443" s="235"/>
      <c r="L443" s="241"/>
      <c r="M443" s="242"/>
      <c r="N443" s="243"/>
      <c r="O443" s="243"/>
      <c r="P443" s="243"/>
      <c r="Q443" s="243"/>
      <c r="R443" s="243"/>
      <c r="S443" s="243"/>
      <c r="T443" s="24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5" t="s">
        <v>133</v>
      </c>
      <c r="AU443" s="245" t="s">
        <v>89</v>
      </c>
      <c r="AV443" s="13" t="s">
        <v>89</v>
      </c>
      <c r="AW443" s="13" t="s">
        <v>35</v>
      </c>
      <c r="AX443" s="13" t="s">
        <v>79</v>
      </c>
      <c r="AY443" s="245" t="s">
        <v>124</v>
      </c>
    </row>
    <row r="444" s="14" customFormat="1">
      <c r="A444" s="14"/>
      <c r="B444" s="246"/>
      <c r="C444" s="247"/>
      <c r="D444" s="236" t="s">
        <v>133</v>
      </c>
      <c r="E444" s="248" t="s">
        <v>1</v>
      </c>
      <c r="F444" s="249" t="s">
        <v>134</v>
      </c>
      <c r="G444" s="247"/>
      <c r="H444" s="250">
        <v>18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6" t="s">
        <v>133</v>
      </c>
      <c r="AU444" s="256" t="s">
        <v>89</v>
      </c>
      <c r="AV444" s="14" t="s">
        <v>135</v>
      </c>
      <c r="AW444" s="14" t="s">
        <v>35</v>
      </c>
      <c r="AX444" s="14" t="s">
        <v>87</v>
      </c>
      <c r="AY444" s="256" t="s">
        <v>124</v>
      </c>
    </row>
    <row r="445" s="2" customFormat="1" ht="33" customHeight="1">
      <c r="A445" s="39"/>
      <c r="B445" s="40"/>
      <c r="C445" s="220" t="s">
        <v>708</v>
      </c>
      <c r="D445" s="220" t="s">
        <v>127</v>
      </c>
      <c r="E445" s="221" t="s">
        <v>709</v>
      </c>
      <c r="F445" s="222" t="s">
        <v>710</v>
      </c>
      <c r="G445" s="223" t="s">
        <v>339</v>
      </c>
      <c r="H445" s="224">
        <v>18</v>
      </c>
      <c r="I445" s="225"/>
      <c r="J445" s="226">
        <f>ROUND(I445*H445,2)</f>
        <v>0</v>
      </c>
      <c r="K445" s="227"/>
      <c r="L445" s="45"/>
      <c r="M445" s="228" t="s">
        <v>1</v>
      </c>
      <c r="N445" s="229" t="s">
        <v>44</v>
      </c>
      <c r="O445" s="92"/>
      <c r="P445" s="230">
        <f>O445*H445</f>
        <v>0</v>
      </c>
      <c r="Q445" s="230">
        <v>0</v>
      </c>
      <c r="R445" s="230">
        <f>Q445*H445</f>
        <v>0</v>
      </c>
      <c r="S445" s="230">
        <v>0</v>
      </c>
      <c r="T445" s="23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2" t="s">
        <v>267</v>
      </c>
      <c r="AT445" s="232" t="s">
        <v>127</v>
      </c>
      <c r="AU445" s="232" t="s">
        <v>89</v>
      </c>
      <c r="AY445" s="18" t="s">
        <v>124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8" t="s">
        <v>87</v>
      </c>
      <c r="BK445" s="233">
        <f>ROUND(I445*H445,2)</f>
        <v>0</v>
      </c>
      <c r="BL445" s="18" t="s">
        <v>267</v>
      </c>
      <c r="BM445" s="232" t="s">
        <v>711</v>
      </c>
    </row>
    <row r="446" s="13" customFormat="1">
      <c r="A446" s="13"/>
      <c r="B446" s="234"/>
      <c r="C446" s="235"/>
      <c r="D446" s="236" t="s">
        <v>133</v>
      </c>
      <c r="E446" s="237" t="s">
        <v>1</v>
      </c>
      <c r="F446" s="238" t="s">
        <v>712</v>
      </c>
      <c r="G446" s="235"/>
      <c r="H446" s="239">
        <v>18</v>
      </c>
      <c r="I446" s="240"/>
      <c r="J446" s="235"/>
      <c r="K446" s="235"/>
      <c r="L446" s="241"/>
      <c r="M446" s="242"/>
      <c r="N446" s="243"/>
      <c r="O446" s="243"/>
      <c r="P446" s="243"/>
      <c r="Q446" s="243"/>
      <c r="R446" s="243"/>
      <c r="S446" s="243"/>
      <c r="T446" s="24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5" t="s">
        <v>133</v>
      </c>
      <c r="AU446" s="245" t="s">
        <v>89</v>
      </c>
      <c r="AV446" s="13" t="s">
        <v>89</v>
      </c>
      <c r="AW446" s="13" t="s">
        <v>35</v>
      </c>
      <c r="AX446" s="13" t="s">
        <v>79</v>
      </c>
      <c r="AY446" s="245" t="s">
        <v>124</v>
      </c>
    </row>
    <row r="447" s="14" customFormat="1">
      <c r="A447" s="14"/>
      <c r="B447" s="246"/>
      <c r="C447" s="247"/>
      <c r="D447" s="236" t="s">
        <v>133</v>
      </c>
      <c r="E447" s="248" t="s">
        <v>1</v>
      </c>
      <c r="F447" s="249" t="s">
        <v>134</v>
      </c>
      <c r="G447" s="247"/>
      <c r="H447" s="250">
        <v>18</v>
      </c>
      <c r="I447" s="251"/>
      <c r="J447" s="247"/>
      <c r="K447" s="247"/>
      <c r="L447" s="252"/>
      <c r="M447" s="253"/>
      <c r="N447" s="254"/>
      <c r="O447" s="254"/>
      <c r="P447" s="254"/>
      <c r="Q447" s="254"/>
      <c r="R447" s="254"/>
      <c r="S447" s="254"/>
      <c r="T447" s="25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6" t="s">
        <v>133</v>
      </c>
      <c r="AU447" s="256" t="s">
        <v>89</v>
      </c>
      <c r="AV447" s="14" t="s">
        <v>135</v>
      </c>
      <c r="AW447" s="14" t="s">
        <v>35</v>
      </c>
      <c r="AX447" s="14" t="s">
        <v>87</v>
      </c>
      <c r="AY447" s="256" t="s">
        <v>124</v>
      </c>
    </row>
    <row r="448" s="2" customFormat="1" ht="16.5" customHeight="1">
      <c r="A448" s="39"/>
      <c r="B448" s="40"/>
      <c r="C448" s="220" t="s">
        <v>713</v>
      </c>
      <c r="D448" s="220" t="s">
        <v>127</v>
      </c>
      <c r="E448" s="221" t="s">
        <v>714</v>
      </c>
      <c r="F448" s="222" t="s">
        <v>715</v>
      </c>
      <c r="G448" s="223" t="s">
        <v>339</v>
      </c>
      <c r="H448" s="224">
        <v>97.280000000000001</v>
      </c>
      <c r="I448" s="225"/>
      <c r="J448" s="226">
        <f>ROUND(I448*H448,2)</f>
        <v>0</v>
      </c>
      <c r="K448" s="227"/>
      <c r="L448" s="45"/>
      <c r="M448" s="228" t="s">
        <v>1</v>
      </c>
      <c r="N448" s="229" t="s">
        <v>44</v>
      </c>
      <c r="O448" s="92"/>
      <c r="P448" s="230">
        <f>O448*H448</f>
        <v>0</v>
      </c>
      <c r="Q448" s="230">
        <v>3.0000000000000001E-05</v>
      </c>
      <c r="R448" s="230">
        <f>Q448*H448</f>
        <v>0.0029184000000000002</v>
      </c>
      <c r="S448" s="230">
        <v>0</v>
      </c>
      <c r="T448" s="23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2" t="s">
        <v>267</v>
      </c>
      <c r="AT448" s="232" t="s">
        <v>127</v>
      </c>
      <c r="AU448" s="232" t="s">
        <v>89</v>
      </c>
      <c r="AY448" s="18" t="s">
        <v>124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8" t="s">
        <v>87</v>
      </c>
      <c r="BK448" s="233">
        <f>ROUND(I448*H448,2)</f>
        <v>0</v>
      </c>
      <c r="BL448" s="18" t="s">
        <v>267</v>
      </c>
      <c r="BM448" s="232" t="s">
        <v>716</v>
      </c>
    </row>
    <row r="449" s="13" customFormat="1">
      <c r="A449" s="13"/>
      <c r="B449" s="234"/>
      <c r="C449" s="235"/>
      <c r="D449" s="236" t="s">
        <v>133</v>
      </c>
      <c r="E449" s="237" t="s">
        <v>1</v>
      </c>
      <c r="F449" s="238" t="s">
        <v>717</v>
      </c>
      <c r="G449" s="235"/>
      <c r="H449" s="239">
        <v>97.280000000000001</v>
      </c>
      <c r="I449" s="240"/>
      <c r="J449" s="235"/>
      <c r="K449" s="235"/>
      <c r="L449" s="241"/>
      <c r="M449" s="242"/>
      <c r="N449" s="243"/>
      <c r="O449" s="243"/>
      <c r="P449" s="243"/>
      <c r="Q449" s="243"/>
      <c r="R449" s="243"/>
      <c r="S449" s="243"/>
      <c r="T449" s="24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5" t="s">
        <v>133</v>
      </c>
      <c r="AU449" s="245" t="s">
        <v>89</v>
      </c>
      <c r="AV449" s="13" t="s">
        <v>89</v>
      </c>
      <c r="AW449" s="13" t="s">
        <v>35</v>
      </c>
      <c r="AX449" s="13" t="s">
        <v>79</v>
      </c>
      <c r="AY449" s="245" t="s">
        <v>124</v>
      </c>
    </row>
    <row r="450" s="14" customFormat="1">
      <c r="A450" s="14"/>
      <c r="B450" s="246"/>
      <c r="C450" s="247"/>
      <c r="D450" s="236" t="s">
        <v>133</v>
      </c>
      <c r="E450" s="248" t="s">
        <v>1</v>
      </c>
      <c r="F450" s="249" t="s">
        <v>134</v>
      </c>
      <c r="G450" s="247"/>
      <c r="H450" s="250">
        <v>97.280000000000001</v>
      </c>
      <c r="I450" s="251"/>
      <c r="J450" s="247"/>
      <c r="K450" s="247"/>
      <c r="L450" s="252"/>
      <c r="M450" s="253"/>
      <c r="N450" s="254"/>
      <c r="O450" s="254"/>
      <c r="P450" s="254"/>
      <c r="Q450" s="254"/>
      <c r="R450" s="254"/>
      <c r="S450" s="254"/>
      <c r="T450" s="255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6" t="s">
        <v>133</v>
      </c>
      <c r="AU450" s="256" t="s">
        <v>89</v>
      </c>
      <c r="AV450" s="14" t="s">
        <v>135</v>
      </c>
      <c r="AW450" s="14" t="s">
        <v>35</v>
      </c>
      <c r="AX450" s="14" t="s">
        <v>87</v>
      </c>
      <c r="AY450" s="256" t="s">
        <v>124</v>
      </c>
    </row>
    <row r="451" s="2" customFormat="1" ht="21.75" customHeight="1">
      <c r="A451" s="39"/>
      <c r="B451" s="40"/>
      <c r="C451" s="264" t="s">
        <v>718</v>
      </c>
      <c r="D451" s="264" t="s">
        <v>222</v>
      </c>
      <c r="E451" s="265" t="s">
        <v>719</v>
      </c>
      <c r="F451" s="266" t="s">
        <v>720</v>
      </c>
      <c r="G451" s="267" t="s">
        <v>233</v>
      </c>
      <c r="H451" s="268">
        <v>1.0540000000000001</v>
      </c>
      <c r="I451" s="269"/>
      <c r="J451" s="270">
        <f>ROUND(I451*H451,2)</f>
        <v>0</v>
      </c>
      <c r="K451" s="271"/>
      <c r="L451" s="272"/>
      <c r="M451" s="273" t="s">
        <v>1</v>
      </c>
      <c r="N451" s="274" t="s">
        <v>44</v>
      </c>
      <c r="O451" s="92"/>
      <c r="P451" s="230">
        <f>O451*H451</f>
        <v>0</v>
      </c>
      <c r="Q451" s="230">
        <v>0.55000000000000004</v>
      </c>
      <c r="R451" s="230">
        <f>Q451*H451</f>
        <v>0.5797000000000001</v>
      </c>
      <c r="S451" s="230">
        <v>0</v>
      </c>
      <c r="T451" s="231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2" t="s">
        <v>350</v>
      </c>
      <c r="AT451" s="232" t="s">
        <v>222</v>
      </c>
      <c r="AU451" s="232" t="s">
        <v>89</v>
      </c>
      <c r="AY451" s="18" t="s">
        <v>124</v>
      </c>
      <c r="BE451" s="233">
        <f>IF(N451="základní",J451,0)</f>
        <v>0</v>
      </c>
      <c r="BF451" s="233">
        <f>IF(N451="snížená",J451,0)</f>
        <v>0</v>
      </c>
      <c r="BG451" s="233">
        <f>IF(N451="zákl. přenesená",J451,0)</f>
        <v>0</v>
      </c>
      <c r="BH451" s="233">
        <f>IF(N451="sníž. přenesená",J451,0)</f>
        <v>0</v>
      </c>
      <c r="BI451" s="233">
        <f>IF(N451="nulová",J451,0)</f>
        <v>0</v>
      </c>
      <c r="BJ451" s="18" t="s">
        <v>87</v>
      </c>
      <c r="BK451" s="233">
        <f>ROUND(I451*H451,2)</f>
        <v>0</v>
      </c>
      <c r="BL451" s="18" t="s">
        <v>267</v>
      </c>
      <c r="BM451" s="232" t="s">
        <v>721</v>
      </c>
    </row>
    <row r="452" s="13" customFormat="1">
      <c r="A452" s="13"/>
      <c r="B452" s="234"/>
      <c r="C452" s="235"/>
      <c r="D452" s="236" t="s">
        <v>133</v>
      </c>
      <c r="E452" s="237" t="s">
        <v>1</v>
      </c>
      <c r="F452" s="238" t="s">
        <v>722</v>
      </c>
      <c r="G452" s="235"/>
      <c r="H452" s="239">
        <v>0.85599999999999998</v>
      </c>
      <c r="I452" s="240"/>
      <c r="J452" s="235"/>
      <c r="K452" s="235"/>
      <c r="L452" s="241"/>
      <c r="M452" s="242"/>
      <c r="N452" s="243"/>
      <c r="O452" s="243"/>
      <c r="P452" s="243"/>
      <c r="Q452" s="243"/>
      <c r="R452" s="243"/>
      <c r="S452" s="243"/>
      <c r="T452" s="24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5" t="s">
        <v>133</v>
      </c>
      <c r="AU452" s="245" t="s">
        <v>89</v>
      </c>
      <c r="AV452" s="13" t="s">
        <v>89</v>
      </c>
      <c r="AW452" s="13" t="s">
        <v>35</v>
      </c>
      <c r="AX452" s="13" t="s">
        <v>79</v>
      </c>
      <c r="AY452" s="245" t="s">
        <v>124</v>
      </c>
    </row>
    <row r="453" s="13" customFormat="1">
      <c r="A453" s="13"/>
      <c r="B453" s="234"/>
      <c r="C453" s="235"/>
      <c r="D453" s="236" t="s">
        <v>133</v>
      </c>
      <c r="E453" s="237" t="s">
        <v>1</v>
      </c>
      <c r="F453" s="238" t="s">
        <v>723</v>
      </c>
      <c r="G453" s="235"/>
      <c r="H453" s="239">
        <v>0.19800000000000001</v>
      </c>
      <c r="I453" s="240"/>
      <c r="J453" s="235"/>
      <c r="K453" s="235"/>
      <c r="L453" s="241"/>
      <c r="M453" s="242"/>
      <c r="N453" s="243"/>
      <c r="O453" s="243"/>
      <c r="P453" s="243"/>
      <c r="Q453" s="243"/>
      <c r="R453" s="243"/>
      <c r="S453" s="243"/>
      <c r="T453" s="24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5" t="s">
        <v>133</v>
      </c>
      <c r="AU453" s="245" t="s">
        <v>89</v>
      </c>
      <c r="AV453" s="13" t="s">
        <v>89</v>
      </c>
      <c r="AW453" s="13" t="s">
        <v>35</v>
      </c>
      <c r="AX453" s="13" t="s">
        <v>79</v>
      </c>
      <c r="AY453" s="245" t="s">
        <v>124</v>
      </c>
    </row>
    <row r="454" s="14" customFormat="1">
      <c r="A454" s="14"/>
      <c r="B454" s="246"/>
      <c r="C454" s="247"/>
      <c r="D454" s="236" t="s">
        <v>133</v>
      </c>
      <c r="E454" s="248" t="s">
        <v>1</v>
      </c>
      <c r="F454" s="249" t="s">
        <v>134</v>
      </c>
      <c r="G454" s="247"/>
      <c r="H454" s="250">
        <v>1.0540000000000001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6" t="s">
        <v>133</v>
      </c>
      <c r="AU454" s="256" t="s">
        <v>89</v>
      </c>
      <c r="AV454" s="14" t="s">
        <v>135</v>
      </c>
      <c r="AW454" s="14" t="s">
        <v>35</v>
      </c>
      <c r="AX454" s="14" t="s">
        <v>87</v>
      </c>
      <c r="AY454" s="256" t="s">
        <v>124</v>
      </c>
    </row>
    <row r="455" s="2" customFormat="1" ht="24.15" customHeight="1">
      <c r="A455" s="39"/>
      <c r="B455" s="40"/>
      <c r="C455" s="220" t="s">
        <v>724</v>
      </c>
      <c r="D455" s="220" t="s">
        <v>127</v>
      </c>
      <c r="E455" s="221" t="s">
        <v>725</v>
      </c>
      <c r="F455" s="222" t="s">
        <v>726</v>
      </c>
      <c r="G455" s="223" t="s">
        <v>233</v>
      </c>
      <c r="H455" s="224">
        <v>0.95799999999999996</v>
      </c>
      <c r="I455" s="225"/>
      <c r="J455" s="226">
        <f>ROUND(I455*H455,2)</f>
        <v>0</v>
      </c>
      <c r="K455" s="227"/>
      <c r="L455" s="45"/>
      <c r="M455" s="228" t="s">
        <v>1</v>
      </c>
      <c r="N455" s="229" t="s">
        <v>44</v>
      </c>
      <c r="O455" s="92"/>
      <c r="P455" s="230">
        <f>O455*H455</f>
        <v>0</v>
      </c>
      <c r="Q455" s="230">
        <v>0.02248</v>
      </c>
      <c r="R455" s="230">
        <f>Q455*H455</f>
        <v>0.021535840000000001</v>
      </c>
      <c r="S455" s="230">
        <v>0</v>
      </c>
      <c r="T455" s="23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2" t="s">
        <v>267</v>
      </c>
      <c r="AT455" s="232" t="s">
        <v>127</v>
      </c>
      <c r="AU455" s="232" t="s">
        <v>89</v>
      </c>
      <c r="AY455" s="18" t="s">
        <v>124</v>
      </c>
      <c r="BE455" s="233">
        <f>IF(N455="základní",J455,0)</f>
        <v>0</v>
      </c>
      <c r="BF455" s="233">
        <f>IF(N455="snížená",J455,0)</f>
        <v>0</v>
      </c>
      <c r="BG455" s="233">
        <f>IF(N455="zákl. přenesená",J455,0)</f>
        <v>0</v>
      </c>
      <c r="BH455" s="233">
        <f>IF(N455="sníž. přenesená",J455,0)</f>
        <v>0</v>
      </c>
      <c r="BI455" s="233">
        <f>IF(N455="nulová",J455,0)</f>
        <v>0</v>
      </c>
      <c r="BJ455" s="18" t="s">
        <v>87</v>
      </c>
      <c r="BK455" s="233">
        <f>ROUND(I455*H455,2)</f>
        <v>0</v>
      </c>
      <c r="BL455" s="18" t="s">
        <v>267</v>
      </c>
      <c r="BM455" s="232" t="s">
        <v>727</v>
      </c>
    </row>
    <row r="456" s="13" customFormat="1">
      <c r="A456" s="13"/>
      <c r="B456" s="234"/>
      <c r="C456" s="235"/>
      <c r="D456" s="236" t="s">
        <v>133</v>
      </c>
      <c r="E456" s="237" t="s">
        <v>1</v>
      </c>
      <c r="F456" s="238" t="s">
        <v>677</v>
      </c>
      <c r="G456" s="235"/>
      <c r="H456" s="239">
        <v>0.77800000000000002</v>
      </c>
      <c r="I456" s="240"/>
      <c r="J456" s="235"/>
      <c r="K456" s="235"/>
      <c r="L456" s="241"/>
      <c r="M456" s="242"/>
      <c r="N456" s="243"/>
      <c r="O456" s="243"/>
      <c r="P456" s="243"/>
      <c r="Q456" s="243"/>
      <c r="R456" s="243"/>
      <c r="S456" s="243"/>
      <c r="T456" s="24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5" t="s">
        <v>133</v>
      </c>
      <c r="AU456" s="245" t="s">
        <v>89</v>
      </c>
      <c r="AV456" s="13" t="s">
        <v>89</v>
      </c>
      <c r="AW456" s="13" t="s">
        <v>35</v>
      </c>
      <c r="AX456" s="13" t="s">
        <v>79</v>
      </c>
      <c r="AY456" s="245" t="s">
        <v>124</v>
      </c>
    </row>
    <row r="457" s="13" customFormat="1">
      <c r="A457" s="13"/>
      <c r="B457" s="234"/>
      <c r="C457" s="235"/>
      <c r="D457" s="236" t="s">
        <v>133</v>
      </c>
      <c r="E457" s="237" t="s">
        <v>1</v>
      </c>
      <c r="F457" s="238" t="s">
        <v>728</v>
      </c>
      <c r="G457" s="235"/>
      <c r="H457" s="239">
        <v>0.17999999999999999</v>
      </c>
      <c r="I457" s="240"/>
      <c r="J457" s="235"/>
      <c r="K457" s="235"/>
      <c r="L457" s="241"/>
      <c r="M457" s="242"/>
      <c r="N457" s="243"/>
      <c r="O457" s="243"/>
      <c r="P457" s="243"/>
      <c r="Q457" s="243"/>
      <c r="R457" s="243"/>
      <c r="S457" s="243"/>
      <c r="T457" s="24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5" t="s">
        <v>133</v>
      </c>
      <c r="AU457" s="245" t="s">
        <v>89</v>
      </c>
      <c r="AV457" s="13" t="s">
        <v>89</v>
      </c>
      <c r="AW457" s="13" t="s">
        <v>35</v>
      </c>
      <c r="AX457" s="13" t="s">
        <v>79</v>
      </c>
      <c r="AY457" s="245" t="s">
        <v>124</v>
      </c>
    </row>
    <row r="458" s="14" customFormat="1">
      <c r="A458" s="14"/>
      <c r="B458" s="246"/>
      <c r="C458" s="247"/>
      <c r="D458" s="236" t="s">
        <v>133</v>
      </c>
      <c r="E458" s="248" t="s">
        <v>1</v>
      </c>
      <c r="F458" s="249" t="s">
        <v>134</v>
      </c>
      <c r="G458" s="247"/>
      <c r="H458" s="250">
        <v>0.95799999999999996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6" t="s">
        <v>133</v>
      </c>
      <c r="AU458" s="256" t="s">
        <v>89</v>
      </c>
      <c r="AV458" s="14" t="s">
        <v>135</v>
      </c>
      <c r="AW458" s="14" t="s">
        <v>35</v>
      </c>
      <c r="AX458" s="14" t="s">
        <v>87</v>
      </c>
      <c r="AY458" s="256" t="s">
        <v>124</v>
      </c>
    </row>
    <row r="459" s="2" customFormat="1" ht="24.15" customHeight="1">
      <c r="A459" s="39"/>
      <c r="B459" s="40"/>
      <c r="C459" s="220" t="s">
        <v>729</v>
      </c>
      <c r="D459" s="220" t="s">
        <v>127</v>
      </c>
      <c r="E459" s="221" t="s">
        <v>730</v>
      </c>
      <c r="F459" s="222" t="s">
        <v>731</v>
      </c>
      <c r="G459" s="223" t="s">
        <v>424</v>
      </c>
      <c r="H459" s="285"/>
      <c r="I459" s="225"/>
      <c r="J459" s="226">
        <f>ROUND(I459*H459,2)</f>
        <v>0</v>
      </c>
      <c r="K459" s="227"/>
      <c r="L459" s="45"/>
      <c r="M459" s="228" t="s">
        <v>1</v>
      </c>
      <c r="N459" s="229" t="s">
        <v>44</v>
      </c>
      <c r="O459" s="92"/>
      <c r="P459" s="230">
        <f>O459*H459</f>
        <v>0</v>
      </c>
      <c r="Q459" s="230">
        <v>0</v>
      </c>
      <c r="R459" s="230">
        <f>Q459*H459</f>
        <v>0</v>
      </c>
      <c r="S459" s="230">
        <v>0</v>
      </c>
      <c r="T459" s="231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2" t="s">
        <v>267</v>
      </c>
      <c r="AT459" s="232" t="s">
        <v>127</v>
      </c>
      <c r="AU459" s="232" t="s">
        <v>89</v>
      </c>
      <c r="AY459" s="18" t="s">
        <v>124</v>
      </c>
      <c r="BE459" s="233">
        <f>IF(N459="základní",J459,0)</f>
        <v>0</v>
      </c>
      <c r="BF459" s="233">
        <f>IF(N459="snížená",J459,0)</f>
        <v>0</v>
      </c>
      <c r="BG459" s="233">
        <f>IF(N459="zákl. přenesená",J459,0)</f>
        <v>0</v>
      </c>
      <c r="BH459" s="233">
        <f>IF(N459="sníž. přenesená",J459,0)</f>
        <v>0</v>
      </c>
      <c r="BI459" s="233">
        <f>IF(N459="nulová",J459,0)</f>
        <v>0</v>
      </c>
      <c r="BJ459" s="18" t="s">
        <v>87</v>
      </c>
      <c r="BK459" s="233">
        <f>ROUND(I459*H459,2)</f>
        <v>0</v>
      </c>
      <c r="BL459" s="18" t="s">
        <v>267</v>
      </c>
      <c r="BM459" s="232" t="s">
        <v>732</v>
      </c>
    </row>
    <row r="460" s="12" customFormat="1" ht="22.8" customHeight="1">
      <c r="A460" s="12"/>
      <c r="B460" s="204"/>
      <c r="C460" s="205"/>
      <c r="D460" s="206" t="s">
        <v>78</v>
      </c>
      <c r="E460" s="218" t="s">
        <v>733</v>
      </c>
      <c r="F460" s="218" t="s">
        <v>734</v>
      </c>
      <c r="G460" s="205"/>
      <c r="H460" s="205"/>
      <c r="I460" s="208"/>
      <c r="J460" s="219">
        <f>BK460</f>
        <v>0</v>
      </c>
      <c r="K460" s="205"/>
      <c r="L460" s="210"/>
      <c r="M460" s="211"/>
      <c r="N460" s="212"/>
      <c r="O460" s="212"/>
      <c r="P460" s="213">
        <f>SUM(P461:P465)</f>
        <v>0</v>
      </c>
      <c r="Q460" s="212"/>
      <c r="R460" s="213">
        <f>SUM(R461:R465)</f>
        <v>0</v>
      </c>
      <c r="S460" s="212"/>
      <c r="T460" s="214">
        <f>SUM(T461:T465)</f>
        <v>0.24448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5" t="s">
        <v>89</v>
      </c>
      <c r="AT460" s="216" t="s">
        <v>78</v>
      </c>
      <c r="AU460" s="216" t="s">
        <v>87</v>
      </c>
      <c r="AY460" s="215" t="s">
        <v>124</v>
      </c>
      <c r="BK460" s="217">
        <f>SUM(BK461:BK465)</f>
        <v>0</v>
      </c>
    </row>
    <row r="461" s="2" customFormat="1" ht="24.15" customHeight="1">
      <c r="A461" s="39"/>
      <c r="B461" s="40"/>
      <c r="C461" s="220" t="s">
        <v>735</v>
      </c>
      <c r="D461" s="220" t="s">
        <v>127</v>
      </c>
      <c r="E461" s="221" t="s">
        <v>736</v>
      </c>
      <c r="F461" s="222" t="s">
        <v>737</v>
      </c>
      <c r="G461" s="223" t="s">
        <v>339</v>
      </c>
      <c r="H461" s="224">
        <v>128</v>
      </c>
      <c r="I461" s="225"/>
      <c r="J461" s="226">
        <f>ROUND(I461*H461,2)</f>
        <v>0</v>
      </c>
      <c r="K461" s="227"/>
      <c r="L461" s="45"/>
      <c r="M461" s="228" t="s">
        <v>1</v>
      </c>
      <c r="N461" s="229" t="s">
        <v>44</v>
      </c>
      <c r="O461" s="92"/>
      <c r="P461" s="230">
        <f>O461*H461</f>
        <v>0</v>
      </c>
      <c r="Q461" s="230">
        <v>0</v>
      </c>
      <c r="R461" s="230">
        <f>Q461*H461</f>
        <v>0</v>
      </c>
      <c r="S461" s="230">
        <v>0.00191</v>
      </c>
      <c r="T461" s="231">
        <f>S461*H461</f>
        <v>0.24448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2" t="s">
        <v>267</v>
      </c>
      <c r="AT461" s="232" t="s">
        <v>127</v>
      </c>
      <c r="AU461" s="232" t="s">
        <v>89</v>
      </c>
      <c r="AY461" s="18" t="s">
        <v>124</v>
      </c>
      <c r="BE461" s="233">
        <f>IF(N461="základní",J461,0)</f>
        <v>0</v>
      </c>
      <c r="BF461" s="233">
        <f>IF(N461="snížená",J461,0)</f>
        <v>0</v>
      </c>
      <c r="BG461" s="233">
        <f>IF(N461="zákl. přenesená",J461,0)</f>
        <v>0</v>
      </c>
      <c r="BH461" s="233">
        <f>IF(N461="sníž. přenesená",J461,0)</f>
        <v>0</v>
      </c>
      <c r="BI461" s="233">
        <f>IF(N461="nulová",J461,0)</f>
        <v>0</v>
      </c>
      <c r="BJ461" s="18" t="s">
        <v>87</v>
      </c>
      <c r="BK461" s="233">
        <f>ROUND(I461*H461,2)</f>
        <v>0</v>
      </c>
      <c r="BL461" s="18" t="s">
        <v>267</v>
      </c>
      <c r="BM461" s="232" t="s">
        <v>738</v>
      </c>
    </row>
    <row r="462" s="2" customFormat="1">
      <c r="A462" s="39"/>
      <c r="B462" s="40"/>
      <c r="C462" s="41"/>
      <c r="D462" s="236" t="s">
        <v>139</v>
      </c>
      <c r="E462" s="41"/>
      <c r="F462" s="257" t="s">
        <v>739</v>
      </c>
      <c r="G462" s="41"/>
      <c r="H462" s="41"/>
      <c r="I462" s="258"/>
      <c r="J462" s="41"/>
      <c r="K462" s="41"/>
      <c r="L462" s="45"/>
      <c r="M462" s="259"/>
      <c r="N462" s="260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139</v>
      </c>
      <c r="AU462" s="18" t="s">
        <v>89</v>
      </c>
    </row>
    <row r="463" s="13" customFormat="1">
      <c r="A463" s="13"/>
      <c r="B463" s="234"/>
      <c r="C463" s="235"/>
      <c r="D463" s="236" t="s">
        <v>133</v>
      </c>
      <c r="E463" s="237" t="s">
        <v>1</v>
      </c>
      <c r="F463" s="238" t="s">
        <v>740</v>
      </c>
      <c r="G463" s="235"/>
      <c r="H463" s="239">
        <v>128</v>
      </c>
      <c r="I463" s="240"/>
      <c r="J463" s="235"/>
      <c r="K463" s="235"/>
      <c r="L463" s="241"/>
      <c r="M463" s="242"/>
      <c r="N463" s="243"/>
      <c r="O463" s="243"/>
      <c r="P463" s="243"/>
      <c r="Q463" s="243"/>
      <c r="R463" s="243"/>
      <c r="S463" s="243"/>
      <c r="T463" s="24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5" t="s">
        <v>133</v>
      </c>
      <c r="AU463" s="245" t="s">
        <v>89</v>
      </c>
      <c r="AV463" s="13" t="s">
        <v>89</v>
      </c>
      <c r="AW463" s="13" t="s">
        <v>35</v>
      </c>
      <c r="AX463" s="13" t="s">
        <v>79</v>
      </c>
      <c r="AY463" s="245" t="s">
        <v>124</v>
      </c>
    </row>
    <row r="464" s="14" customFormat="1">
      <c r="A464" s="14"/>
      <c r="B464" s="246"/>
      <c r="C464" s="247"/>
      <c r="D464" s="236" t="s">
        <v>133</v>
      </c>
      <c r="E464" s="248" t="s">
        <v>1</v>
      </c>
      <c r="F464" s="249" t="s">
        <v>134</v>
      </c>
      <c r="G464" s="247"/>
      <c r="H464" s="250">
        <v>128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6" t="s">
        <v>133</v>
      </c>
      <c r="AU464" s="256" t="s">
        <v>89</v>
      </c>
      <c r="AV464" s="14" t="s">
        <v>135</v>
      </c>
      <c r="AW464" s="14" t="s">
        <v>35</v>
      </c>
      <c r="AX464" s="14" t="s">
        <v>87</v>
      </c>
      <c r="AY464" s="256" t="s">
        <v>124</v>
      </c>
    </row>
    <row r="465" s="2" customFormat="1" ht="24.15" customHeight="1">
      <c r="A465" s="39"/>
      <c r="B465" s="40"/>
      <c r="C465" s="220" t="s">
        <v>741</v>
      </c>
      <c r="D465" s="220" t="s">
        <v>127</v>
      </c>
      <c r="E465" s="221" t="s">
        <v>742</v>
      </c>
      <c r="F465" s="222" t="s">
        <v>743</v>
      </c>
      <c r="G465" s="223" t="s">
        <v>424</v>
      </c>
      <c r="H465" s="285"/>
      <c r="I465" s="225"/>
      <c r="J465" s="226">
        <f>ROUND(I465*H465,2)</f>
        <v>0</v>
      </c>
      <c r="K465" s="227"/>
      <c r="L465" s="45"/>
      <c r="M465" s="228" t="s">
        <v>1</v>
      </c>
      <c r="N465" s="229" t="s">
        <v>44</v>
      </c>
      <c r="O465" s="92"/>
      <c r="P465" s="230">
        <f>O465*H465</f>
        <v>0</v>
      </c>
      <c r="Q465" s="230">
        <v>0</v>
      </c>
      <c r="R465" s="230">
        <f>Q465*H465</f>
        <v>0</v>
      </c>
      <c r="S465" s="230">
        <v>0</v>
      </c>
      <c r="T465" s="23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2" t="s">
        <v>267</v>
      </c>
      <c r="AT465" s="232" t="s">
        <v>127</v>
      </c>
      <c r="AU465" s="232" t="s">
        <v>89</v>
      </c>
      <c r="AY465" s="18" t="s">
        <v>124</v>
      </c>
      <c r="BE465" s="233">
        <f>IF(N465="základní",J465,0)</f>
        <v>0</v>
      </c>
      <c r="BF465" s="233">
        <f>IF(N465="snížená",J465,0)</f>
        <v>0</v>
      </c>
      <c r="BG465" s="233">
        <f>IF(N465="zákl. přenesená",J465,0)</f>
        <v>0</v>
      </c>
      <c r="BH465" s="233">
        <f>IF(N465="sníž. přenesená",J465,0)</f>
        <v>0</v>
      </c>
      <c r="BI465" s="233">
        <f>IF(N465="nulová",J465,0)</f>
        <v>0</v>
      </c>
      <c r="BJ465" s="18" t="s">
        <v>87</v>
      </c>
      <c r="BK465" s="233">
        <f>ROUND(I465*H465,2)</f>
        <v>0</v>
      </c>
      <c r="BL465" s="18" t="s">
        <v>267</v>
      </c>
      <c r="BM465" s="232" t="s">
        <v>744</v>
      </c>
    </row>
    <row r="466" s="12" customFormat="1" ht="22.8" customHeight="1">
      <c r="A466" s="12"/>
      <c r="B466" s="204"/>
      <c r="C466" s="205"/>
      <c r="D466" s="206" t="s">
        <v>78</v>
      </c>
      <c r="E466" s="218" t="s">
        <v>745</v>
      </c>
      <c r="F466" s="218" t="s">
        <v>746</v>
      </c>
      <c r="G466" s="205"/>
      <c r="H466" s="205"/>
      <c r="I466" s="208"/>
      <c r="J466" s="219">
        <f>BK466</f>
        <v>0</v>
      </c>
      <c r="K466" s="205"/>
      <c r="L466" s="210"/>
      <c r="M466" s="211"/>
      <c r="N466" s="212"/>
      <c r="O466" s="212"/>
      <c r="P466" s="213">
        <f>SUM(P467:P485)</f>
        <v>0</v>
      </c>
      <c r="Q466" s="212"/>
      <c r="R466" s="213">
        <f>SUM(R467:R485)</f>
        <v>0.34995999999999999</v>
      </c>
      <c r="S466" s="212"/>
      <c r="T466" s="214">
        <f>SUM(T467:T485)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5" t="s">
        <v>89</v>
      </c>
      <c r="AT466" s="216" t="s">
        <v>78</v>
      </c>
      <c r="AU466" s="216" t="s">
        <v>87</v>
      </c>
      <c r="AY466" s="215" t="s">
        <v>124</v>
      </c>
      <c r="BK466" s="217">
        <f>SUM(BK467:BK485)</f>
        <v>0</v>
      </c>
    </row>
    <row r="467" s="2" customFormat="1" ht="16.5" customHeight="1">
      <c r="A467" s="39"/>
      <c r="B467" s="40"/>
      <c r="C467" s="220" t="s">
        <v>747</v>
      </c>
      <c r="D467" s="220" t="s">
        <v>127</v>
      </c>
      <c r="E467" s="221" t="s">
        <v>748</v>
      </c>
      <c r="F467" s="222" t="s">
        <v>749</v>
      </c>
      <c r="G467" s="223" t="s">
        <v>272</v>
      </c>
      <c r="H467" s="224">
        <v>1</v>
      </c>
      <c r="I467" s="225"/>
      <c r="J467" s="226">
        <f>ROUND(I467*H467,2)</f>
        <v>0</v>
      </c>
      <c r="K467" s="227"/>
      <c r="L467" s="45"/>
      <c r="M467" s="228" t="s">
        <v>1</v>
      </c>
      <c r="N467" s="229" t="s">
        <v>44</v>
      </c>
      <c r="O467" s="92"/>
      <c r="P467" s="230">
        <f>O467*H467</f>
        <v>0</v>
      </c>
      <c r="Q467" s="230">
        <v>0.00017000000000000001</v>
      </c>
      <c r="R467" s="230">
        <f>Q467*H467</f>
        <v>0.00017000000000000001</v>
      </c>
      <c r="S467" s="230">
        <v>0</v>
      </c>
      <c r="T467" s="23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2" t="s">
        <v>267</v>
      </c>
      <c r="AT467" s="232" t="s">
        <v>127</v>
      </c>
      <c r="AU467" s="232" t="s">
        <v>89</v>
      </c>
      <c r="AY467" s="18" t="s">
        <v>124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8" t="s">
        <v>87</v>
      </c>
      <c r="BK467" s="233">
        <f>ROUND(I467*H467,2)</f>
        <v>0</v>
      </c>
      <c r="BL467" s="18" t="s">
        <v>267</v>
      </c>
      <c r="BM467" s="232" t="s">
        <v>750</v>
      </c>
    </row>
    <row r="468" s="2" customFormat="1">
      <c r="A468" s="39"/>
      <c r="B468" s="40"/>
      <c r="C468" s="41"/>
      <c r="D468" s="236" t="s">
        <v>139</v>
      </c>
      <c r="E468" s="41"/>
      <c r="F468" s="257" t="s">
        <v>751</v>
      </c>
      <c r="G468" s="41"/>
      <c r="H468" s="41"/>
      <c r="I468" s="258"/>
      <c r="J468" s="41"/>
      <c r="K468" s="41"/>
      <c r="L468" s="45"/>
      <c r="M468" s="259"/>
      <c r="N468" s="260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139</v>
      </c>
      <c r="AU468" s="18" t="s">
        <v>89</v>
      </c>
    </row>
    <row r="469" s="2" customFormat="1" ht="24.15" customHeight="1">
      <c r="A469" s="39"/>
      <c r="B469" s="40"/>
      <c r="C469" s="264" t="s">
        <v>752</v>
      </c>
      <c r="D469" s="264" t="s">
        <v>222</v>
      </c>
      <c r="E469" s="265" t="s">
        <v>753</v>
      </c>
      <c r="F469" s="266" t="s">
        <v>754</v>
      </c>
      <c r="G469" s="267" t="s">
        <v>272</v>
      </c>
      <c r="H469" s="268">
        <v>11</v>
      </c>
      <c r="I469" s="269"/>
      <c r="J469" s="270">
        <f>ROUND(I469*H469,2)</f>
        <v>0</v>
      </c>
      <c r="K469" s="271"/>
      <c r="L469" s="272"/>
      <c r="M469" s="273" t="s">
        <v>1</v>
      </c>
      <c r="N469" s="274" t="s">
        <v>44</v>
      </c>
      <c r="O469" s="92"/>
      <c r="P469" s="230">
        <f>O469*H469</f>
        <v>0</v>
      </c>
      <c r="Q469" s="230">
        <v>0.0024099999999999998</v>
      </c>
      <c r="R469" s="230">
        <f>Q469*H469</f>
        <v>0.026509999999999999</v>
      </c>
      <c r="S469" s="230">
        <v>0</v>
      </c>
      <c r="T469" s="23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2" t="s">
        <v>350</v>
      </c>
      <c r="AT469" s="232" t="s">
        <v>222</v>
      </c>
      <c r="AU469" s="232" t="s">
        <v>89</v>
      </c>
      <c r="AY469" s="18" t="s">
        <v>124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8" t="s">
        <v>87</v>
      </c>
      <c r="BK469" s="233">
        <f>ROUND(I469*H469,2)</f>
        <v>0</v>
      </c>
      <c r="BL469" s="18" t="s">
        <v>267</v>
      </c>
      <c r="BM469" s="232" t="s">
        <v>755</v>
      </c>
    </row>
    <row r="470" s="2" customFormat="1">
      <c r="A470" s="39"/>
      <c r="B470" s="40"/>
      <c r="C470" s="41"/>
      <c r="D470" s="236" t="s">
        <v>139</v>
      </c>
      <c r="E470" s="41"/>
      <c r="F470" s="257" t="s">
        <v>756</v>
      </c>
      <c r="G470" s="41"/>
      <c r="H470" s="41"/>
      <c r="I470" s="258"/>
      <c r="J470" s="41"/>
      <c r="K470" s="41"/>
      <c r="L470" s="45"/>
      <c r="M470" s="259"/>
      <c r="N470" s="260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139</v>
      </c>
      <c r="AU470" s="18" t="s">
        <v>89</v>
      </c>
    </row>
    <row r="471" s="2" customFormat="1" ht="16.5" customHeight="1">
      <c r="A471" s="39"/>
      <c r="B471" s="40"/>
      <c r="C471" s="264" t="s">
        <v>757</v>
      </c>
      <c r="D471" s="264" t="s">
        <v>222</v>
      </c>
      <c r="E471" s="265" t="s">
        <v>758</v>
      </c>
      <c r="F471" s="266" t="s">
        <v>759</v>
      </c>
      <c r="G471" s="267" t="s">
        <v>760</v>
      </c>
      <c r="H471" s="268">
        <v>124</v>
      </c>
      <c r="I471" s="269"/>
      <c r="J471" s="270">
        <f>ROUND(I471*H471,2)</f>
        <v>0</v>
      </c>
      <c r="K471" s="271"/>
      <c r="L471" s="272"/>
      <c r="M471" s="273" t="s">
        <v>1</v>
      </c>
      <c r="N471" s="274" t="s">
        <v>44</v>
      </c>
      <c r="O471" s="92"/>
      <c r="P471" s="230">
        <f>O471*H471</f>
        <v>0</v>
      </c>
      <c r="Q471" s="230">
        <v>0.0024099999999999998</v>
      </c>
      <c r="R471" s="230">
        <f>Q471*H471</f>
        <v>0.29883999999999999</v>
      </c>
      <c r="S471" s="230">
        <v>0</v>
      </c>
      <c r="T471" s="23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2" t="s">
        <v>350</v>
      </c>
      <c r="AT471" s="232" t="s">
        <v>222</v>
      </c>
      <c r="AU471" s="232" t="s">
        <v>89</v>
      </c>
      <c r="AY471" s="18" t="s">
        <v>124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18" t="s">
        <v>87</v>
      </c>
      <c r="BK471" s="233">
        <f>ROUND(I471*H471,2)</f>
        <v>0</v>
      </c>
      <c r="BL471" s="18" t="s">
        <v>267</v>
      </c>
      <c r="BM471" s="232" t="s">
        <v>761</v>
      </c>
    </row>
    <row r="472" s="2" customFormat="1">
      <c r="A472" s="39"/>
      <c r="B472" s="40"/>
      <c r="C472" s="41"/>
      <c r="D472" s="236" t="s">
        <v>139</v>
      </c>
      <c r="E472" s="41"/>
      <c r="F472" s="257" t="s">
        <v>756</v>
      </c>
      <c r="G472" s="41"/>
      <c r="H472" s="41"/>
      <c r="I472" s="258"/>
      <c r="J472" s="41"/>
      <c r="K472" s="41"/>
      <c r="L472" s="45"/>
      <c r="M472" s="259"/>
      <c r="N472" s="260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139</v>
      </c>
      <c r="AU472" s="18" t="s">
        <v>89</v>
      </c>
    </row>
    <row r="473" s="2" customFormat="1" ht="16.5" customHeight="1">
      <c r="A473" s="39"/>
      <c r="B473" s="40"/>
      <c r="C473" s="264" t="s">
        <v>762</v>
      </c>
      <c r="D473" s="264" t="s">
        <v>222</v>
      </c>
      <c r="E473" s="265" t="s">
        <v>763</v>
      </c>
      <c r="F473" s="266" t="s">
        <v>764</v>
      </c>
      <c r="G473" s="267" t="s">
        <v>272</v>
      </c>
      <c r="H473" s="268">
        <v>2</v>
      </c>
      <c r="I473" s="269"/>
      <c r="J473" s="270">
        <f>ROUND(I473*H473,2)</f>
        <v>0</v>
      </c>
      <c r="K473" s="271"/>
      <c r="L473" s="272"/>
      <c r="M473" s="273" t="s">
        <v>1</v>
      </c>
      <c r="N473" s="274" t="s">
        <v>44</v>
      </c>
      <c r="O473" s="92"/>
      <c r="P473" s="230">
        <f>O473*H473</f>
        <v>0</v>
      </c>
      <c r="Q473" s="230">
        <v>0.0024099999999999998</v>
      </c>
      <c r="R473" s="230">
        <f>Q473*H473</f>
        <v>0.0048199999999999996</v>
      </c>
      <c r="S473" s="230">
        <v>0</v>
      </c>
      <c r="T473" s="231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2" t="s">
        <v>350</v>
      </c>
      <c r="AT473" s="232" t="s">
        <v>222</v>
      </c>
      <c r="AU473" s="232" t="s">
        <v>89</v>
      </c>
      <c r="AY473" s="18" t="s">
        <v>124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18" t="s">
        <v>87</v>
      </c>
      <c r="BK473" s="233">
        <f>ROUND(I473*H473,2)</f>
        <v>0</v>
      </c>
      <c r="BL473" s="18" t="s">
        <v>267</v>
      </c>
      <c r="BM473" s="232" t="s">
        <v>765</v>
      </c>
    </row>
    <row r="474" s="2" customFormat="1">
      <c r="A474" s="39"/>
      <c r="B474" s="40"/>
      <c r="C474" s="41"/>
      <c r="D474" s="236" t="s">
        <v>139</v>
      </c>
      <c r="E474" s="41"/>
      <c r="F474" s="257" t="s">
        <v>756</v>
      </c>
      <c r="G474" s="41"/>
      <c r="H474" s="41"/>
      <c r="I474" s="258"/>
      <c r="J474" s="41"/>
      <c r="K474" s="41"/>
      <c r="L474" s="45"/>
      <c r="M474" s="259"/>
      <c r="N474" s="260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139</v>
      </c>
      <c r="AU474" s="18" t="s">
        <v>89</v>
      </c>
    </row>
    <row r="475" s="2" customFormat="1" ht="16.5" customHeight="1">
      <c r="A475" s="39"/>
      <c r="B475" s="40"/>
      <c r="C475" s="264" t="s">
        <v>766</v>
      </c>
      <c r="D475" s="264" t="s">
        <v>222</v>
      </c>
      <c r="E475" s="265" t="s">
        <v>767</v>
      </c>
      <c r="F475" s="266" t="s">
        <v>768</v>
      </c>
      <c r="G475" s="267" t="s">
        <v>272</v>
      </c>
      <c r="H475" s="268">
        <v>2</v>
      </c>
      <c r="I475" s="269"/>
      <c r="J475" s="270">
        <f>ROUND(I475*H475,2)</f>
        <v>0</v>
      </c>
      <c r="K475" s="271"/>
      <c r="L475" s="272"/>
      <c r="M475" s="273" t="s">
        <v>1</v>
      </c>
      <c r="N475" s="274" t="s">
        <v>44</v>
      </c>
      <c r="O475" s="92"/>
      <c r="P475" s="230">
        <f>O475*H475</f>
        <v>0</v>
      </c>
      <c r="Q475" s="230">
        <v>0.0024099999999999998</v>
      </c>
      <c r="R475" s="230">
        <f>Q475*H475</f>
        <v>0.0048199999999999996</v>
      </c>
      <c r="S475" s="230">
        <v>0</v>
      </c>
      <c r="T475" s="23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2" t="s">
        <v>350</v>
      </c>
      <c r="AT475" s="232" t="s">
        <v>222</v>
      </c>
      <c r="AU475" s="232" t="s">
        <v>89</v>
      </c>
      <c r="AY475" s="18" t="s">
        <v>124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8" t="s">
        <v>87</v>
      </c>
      <c r="BK475" s="233">
        <f>ROUND(I475*H475,2)</f>
        <v>0</v>
      </c>
      <c r="BL475" s="18" t="s">
        <v>267</v>
      </c>
      <c r="BM475" s="232" t="s">
        <v>769</v>
      </c>
    </row>
    <row r="476" s="2" customFormat="1">
      <c r="A476" s="39"/>
      <c r="B476" s="40"/>
      <c r="C476" s="41"/>
      <c r="D476" s="236" t="s">
        <v>139</v>
      </c>
      <c r="E476" s="41"/>
      <c r="F476" s="257" t="s">
        <v>756</v>
      </c>
      <c r="G476" s="41"/>
      <c r="H476" s="41"/>
      <c r="I476" s="258"/>
      <c r="J476" s="41"/>
      <c r="K476" s="41"/>
      <c r="L476" s="45"/>
      <c r="M476" s="259"/>
      <c r="N476" s="260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139</v>
      </c>
      <c r="AU476" s="18" t="s">
        <v>89</v>
      </c>
    </row>
    <row r="477" s="2" customFormat="1" ht="16.5" customHeight="1">
      <c r="A477" s="39"/>
      <c r="B477" s="40"/>
      <c r="C477" s="264" t="s">
        <v>770</v>
      </c>
      <c r="D477" s="264" t="s">
        <v>222</v>
      </c>
      <c r="E477" s="265" t="s">
        <v>771</v>
      </c>
      <c r="F477" s="266" t="s">
        <v>772</v>
      </c>
      <c r="G477" s="267" t="s">
        <v>272</v>
      </c>
      <c r="H477" s="268">
        <v>2</v>
      </c>
      <c r="I477" s="269"/>
      <c r="J477" s="270">
        <f>ROUND(I477*H477,2)</f>
        <v>0</v>
      </c>
      <c r="K477" s="271"/>
      <c r="L477" s="272"/>
      <c r="M477" s="273" t="s">
        <v>1</v>
      </c>
      <c r="N477" s="274" t="s">
        <v>44</v>
      </c>
      <c r="O477" s="92"/>
      <c r="P477" s="230">
        <f>O477*H477</f>
        <v>0</v>
      </c>
      <c r="Q477" s="230">
        <v>0.0024099999999999998</v>
      </c>
      <c r="R477" s="230">
        <f>Q477*H477</f>
        <v>0.0048199999999999996</v>
      </c>
      <c r="S477" s="230">
        <v>0</v>
      </c>
      <c r="T477" s="231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2" t="s">
        <v>350</v>
      </c>
      <c r="AT477" s="232" t="s">
        <v>222</v>
      </c>
      <c r="AU477" s="232" t="s">
        <v>89</v>
      </c>
      <c r="AY477" s="18" t="s">
        <v>124</v>
      </c>
      <c r="BE477" s="233">
        <f>IF(N477="základní",J477,0)</f>
        <v>0</v>
      </c>
      <c r="BF477" s="233">
        <f>IF(N477="snížená",J477,0)</f>
        <v>0</v>
      </c>
      <c r="BG477" s="233">
        <f>IF(N477="zákl. přenesená",J477,0)</f>
        <v>0</v>
      </c>
      <c r="BH477" s="233">
        <f>IF(N477="sníž. přenesená",J477,0)</f>
        <v>0</v>
      </c>
      <c r="BI477" s="233">
        <f>IF(N477="nulová",J477,0)</f>
        <v>0</v>
      </c>
      <c r="BJ477" s="18" t="s">
        <v>87</v>
      </c>
      <c r="BK477" s="233">
        <f>ROUND(I477*H477,2)</f>
        <v>0</v>
      </c>
      <c r="BL477" s="18" t="s">
        <v>267</v>
      </c>
      <c r="BM477" s="232" t="s">
        <v>773</v>
      </c>
    </row>
    <row r="478" s="2" customFormat="1">
      <c r="A478" s="39"/>
      <c r="B478" s="40"/>
      <c r="C478" s="41"/>
      <c r="D478" s="236" t="s">
        <v>139</v>
      </c>
      <c r="E478" s="41"/>
      <c r="F478" s="257" t="s">
        <v>756</v>
      </c>
      <c r="G478" s="41"/>
      <c r="H478" s="41"/>
      <c r="I478" s="258"/>
      <c r="J478" s="41"/>
      <c r="K478" s="41"/>
      <c r="L478" s="45"/>
      <c r="M478" s="259"/>
      <c r="N478" s="260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139</v>
      </c>
      <c r="AU478" s="18" t="s">
        <v>89</v>
      </c>
    </row>
    <row r="479" s="2" customFormat="1" ht="16.5" customHeight="1">
      <c r="A479" s="39"/>
      <c r="B479" s="40"/>
      <c r="C479" s="264" t="s">
        <v>774</v>
      </c>
      <c r="D479" s="264" t="s">
        <v>222</v>
      </c>
      <c r="E479" s="265" t="s">
        <v>775</v>
      </c>
      <c r="F479" s="266" t="s">
        <v>776</v>
      </c>
      <c r="G479" s="267" t="s">
        <v>272</v>
      </c>
      <c r="H479" s="268">
        <v>2</v>
      </c>
      <c r="I479" s="269"/>
      <c r="J479" s="270">
        <f>ROUND(I479*H479,2)</f>
        <v>0</v>
      </c>
      <c r="K479" s="271"/>
      <c r="L479" s="272"/>
      <c r="M479" s="273" t="s">
        <v>1</v>
      </c>
      <c r="N479" s="274" t="s">
        <v>44</v>
      </c>
      <c r="O479" s="92"/>
      <c r="P479" s="230">
        <f>O479*H479</f>
        <v>0</v>
      </c>
      <c r="Q479" s="230">
        <v>0.0024099999999999998</v>
      </c>
      <c r="R479" s="230">
        <f>Q479*H479</f>
        <v>0.0048199999999999996</v>
      </c>
      <c r="S479" s="230">
        <v>0</v>
      </c>
      <c r="T479" s="23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2" t="s">
        <v>350</v>
      </c>
      <c r="AT479" s="232" t="s">
        <v>222</v>
      </c>
      <c r="AU479" s="232" t="s">
        <v>89</v>
      </c>
      <c r="AY479" s="18" t="s">
        <v>124</v>
      </c>
      <c r="BE479" s="233">
        <f>IF(N479="základní",J479,0)</f>
        <v>0</v>
      </c>
      <c r="BF479" s="233">
        <f>IF(N479="snížená",J479,0)</f>
        <v>0</v>
      </c>
      <c r="BG479" s="233">
        <f>IF(N479="zákl. přenesená",J479,0)</f>
        <v>0</v>
      </c>
      <c r="BH479" s="233">
        <f>IF(N479="sníž. přenesená",J479,0)</f>
        <v>0</v>
      </c>
      <c r="BI479" s="233">
        <f>IF(N479="nulová",J479,0)</f>
        <v>0</v>
      </c>
      <c r="BJ479" s="18" t="s">
        <v>87</v>
      </c>
      <c r="BK479" s="233">
        <f>ROUND(I479*H479,2)</f>
        <v>0</v>
      </c>
      <c r="BL479" s="18" t="s">
        <v>267</v>
      </c>
      <c r="BM479" s="232" t="s">
        <v>777</v>
      </c>
    </row>
    <row r="480" s="2" customFormat="1">
      <c r="A480" s="39"/>
      <c r="B480" s="40"/>
      <c r="C480" s="41"/>
      <c r="D480" s="236" t="s">
        <v>139</v>
      </c>
      <c r="E480" s="41"/>
      <c r="F480" s="257" t="s">
        <v>756</v>
      </c>
      <c r="G480" s="41"/>
      <c r="H480" s="41"/>
      <c r="I480" s="258"/>
      <c r="J480" s="41"/>
      <c r="K480" s="41"/>
      <c r="L480" s="45"/>
      <c r="M480" s="259"/>
      <c r="N480" s="260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139</v>
      </c>
      <c r="AU480" s="18" t="s">
        <v>89</v>
      </c>
    </row>
    <row r="481" s="2" customFormat="1" ht="16.5" customHeight="1">
      <c r="A481" s="39"/>
      <c r="B481" s="40"/>
      <c r="C481" s="264" t="s">
        <v>778</v>
      </c>
      <c r="D481" s="264" t="s">
        <v>222</v>
      </c>
      <c r="E481" s="265" t="s">
        <v>779</v>
      </c>
      <c r="F481" s="266" t="s">
        <v>780</v>
      </c>
      <c r="G481" s="267" t="s">
        <v>272</v>
      </c>
      <c r="H481" s="268">
        <v>2</v>
      </c>
      <c r="I481" s="269"/>
      <c r="J481" s="270">
        <f>ROUND(I481*H481,2)</f>
        <v>0</v>
      </c>
      <c r="K481" s="271"/>
      <c r="L481" s="272"/>
      <c r="M481" s="273" t="s">
        <v>1</v>
      </c>
      <c r="N481" s="274" t="s">
        <v>44</v>
      </c>
      <c r="O481" s="92"/>
      <c r="P481" s="230">
        <f>O481*H481</f>
        <v>0</v>
      </c>
      <c r="Q481" s="230">
        <v>0.0024099999999999998</v>
      </c>
      <c r="R481" s="230">
        <f>Q481*H481</f>
        <v>0.0048199999999999996</v>
      </c>
      <c r="S481" s="230">
        <v>0</v>
      </c>
      <c r="T481" s="231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2" t="s">
        <v>350</v>
      </c>
      <c r="AT481" s="232" t="s">
        <v>222</v>
      </c>
      <c r="AU481" s="232" t="s">
        <v>89</v>
      </c>
      <c r="AY481" s="18" t="s">
        <v>124</v>
      </c>
      <c r="BE481" s="233">
        <f>IF(N481="základní",J481,0)</f>
        <v>0</v>
      </c>
      <c r="BF481" s="233">
        <f>IF(N481="snížená",J481,0)</f>
        <v>0</v>
      </c>
      <c r="BG481" s="233">
        <f>IF(N481="zákl. přenesená",J481,0)</f>
        <v>0</v>
      </c>
      <c r="BH481" s="233">
        <f>IF(N481="sníž. přenesená",J481,0)</f>
        <v>0</v>
      </c>
      <c r="BI481" s="233">
        <f>IF(N481="nulová",J481,0)</f>
        <v>0</v>
      </c>
      <c r="BJ481" s="18" t="s">
        <v>87</v>
      </c>
      <c r="BK481" s="233">
        <f>ROUND(I481*H481,2)</f>
        <v>0</v>
      </c>
      <c r="BL481" s="18" t="s">
        <v>267</v>
      </c>
      <c r="BM481" s="232" t="s">
        <v>781</v>
      </c>
    </row>
    <row r="482" s="2" customFormat="1">
      <c r="A482" s="39"/>
      <c r="B482" s="40"/>
      <c r="C482" s="41"/>
      <c r="D482" s="236" t="s">
        <v>139</v>
      </c>
      <c r="E482" s="41"/>
      <c r="F482" s="257" t="s">
        <v>756</v>
      </c>
      <c r="G482" s="41"/>
      <c r="H482" s="41"/>
      <c r="I482" s="258"/>
      <c r="J482" s="41"/>
      <c r="K482" s="41"/>
      <c r="L482" s="45"/>
      <c r="M482" s="259"/>
      <c r="N482" s="260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139</v>
      </c>
      <c r="AU482" s="18" t="s">
        <v>89</v>
      </c>
    </row>
    <row r="483" s="2" customFormat="1" ht="16.5" customHeight="1">
      <c r="A483" s="39"/>
      <c r="B483" s="40"/>
      <c r="C483" s="220" t="s">
        <v>782</v>
      </c>
      <c r="D483" s="220" t="s">
        <v>127</v>
      </c>
      <c r="E483" s="221" t="s">
        <v>783</v>
      </c>
      <c r="F483" s="222" t="s">
        <v>784</v>
      </c>
      <c r="G483" s="223" t="s">
        <v>785</v>
      </c>
      <c r="H483" s="224">
        <v>1</v>
      </c>
      <c r="I483" s="225"/>
      <c r="J483" s="226">
        <f>ROUND(I483*H483,2)</f>
        <v>0</v>
      </c>
      <c r="K483" s="227"/>
      <c r="L483" s="45"/>
      <c r="M483" s="228" t="s">
        <v>1</v>
      </c>
      <c r="N483" s="229" t="s">
        <v>44</v>
      </c>
      <c r="O483" s="92"/>
      <c r="P483" s="230">
        <f>O483*H483</f>
        <v>0</v>
      </c>
      <c r="Q483" s="230">
        <v>0.00017000000000000001</v>
      </c>
      <c r="R483" s="230">
        <f>Q483*H483</f>
        <v>0.00017000000000000001</v>
      </c>
      <c r="S483" s="230">
        <v>0</v>
      </c>
      <c r="T483" s="231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2" t="s">
        <v>267</v>
      </c>
      <c r="AT483" s="232" t="s">
        <v>127</v>
      </c>
      <c r="AU483" s="232" t="s">
        <v>89</v>
      </c>
      <c r="AY483" s="18" t="s">
        <v>124</v>
      </c>
      <c r="BE483" s="233">
        <f>IF(N483="základní",J483,0)</f>
        <v>0</v>
      </c>
      <c r="BF483" s="233">
        <f>IF(N483="snížená",J483,0)</f>
        <v>0</v>
      </c>
      <c r="BG483" s="233">
        <f>IF(N483="zákl. přenesená",J483,0)</f>
        <v>0</v>
      </c>
      <c r="BH483" s="233">
        <f>IF(N483="sníž. přenesená",J483,0)</f>
        <v>0</v>
      </c>
      <c r="BI483" s="233">
        <f>IF(N483="nulová",J483,0)</f>
        <v>0</v>
      </c>
      <c r="BJ483" s="18" t="s">
        <v>87</v>
      </c>
      <c r="BK483" s="233">
        <f>ROUND(I483*H483,2)</f>
        <v>0</v>
      </c>
      <c r="BL483" s="18" t="s">
        <v>267</v>
      </c>
      <c r="BM483" s="232" t="s">
        <v>786</v>
      </c>
    </row>
    <row r="484" s="2" customFormat="1" ht="16.5" customHeight="1">
      <c r="A484" s="39"/>
      <c r="B484" s="40"/>
      <c r="C484" s="220" t="s">
        <v>787</v>
      </c>
      <c r="D484" s="220" t="s">
        <v>127</v>
      </c>
      <c r="E484" s="221" t="s">
        <v>788</v>
      </c>
      <c r="F484" s="222" t="s">
        <v>789</v>
      </c>
      <c r="G484" s="223" t="s">
        <v>785</v>
      </c>
      <c r="H484" s="224">
        <v>1</v>
      </c>
      <c r="I484" s="225"/>
      <c r="J484" s="226">
        <f>ROUND(I484*H484,2)</f>
        <v>0</v>
      </c>
      <c r="K484" s="227"/>
      <c r="L484" s="45"/>
      <c r="M484" s="228" t="s">
        <v>1</v>
      </c>
      <c r="N484" s="229" t="s">
        <v>44</v>
      </c>
      <c r="O484" s="92"/>
      <c r="P484" s="230">
        <f>O484*H484</f>
        <v>0</v>
      </c>
      <c r="Q484" s="230">
        <v>0.00017000000000000001</v>
      </c>
      <c r="R484" s="230">
        <f>Q484*H484</f>
        <v>0.00017000000000000001</v>
      </c>
      <c r="S484" s="230">
        <v>0</v>
      </c>
      <c r="T484" s="231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2" t="s">
        <v>267</v>
      </c>
      <c r="AT484" s="232" t="s">
        <v>127</v>
      </c>
      <c r="AU484" s="232" t="s">
        <v>89</v>
      </c>
      <c r="AY484" s="18" t="s">
        <v>124</v>
      </c>
      <c r="BE484" s="233">
        <f>IF(N484="základní",J484,0)</f>
        <v>0</v>
      </c>
      <c r="BF484" s="233">
        <f>IF(N484="snížená",J484,0)</f>
        <v>0</v>
      </c>
      <c r="BG484" s="233">
        <f>IF(N484="zákl. přenesená",J484,0)</f>
        <v>0</v>
      </c>
      <c r="BH484" s="233">
        <f>IF(N484="sníž. přenesená",J484,0)</f>
        <v>0</v>
      </c>
      <c r="BI484" s="233">
        <f>IF(N484="nulová",J484,0)</f>
        <v>0</v>
      </c>
      <c r="BJ484" s="18" t="s">
        <v>87</v>
      </c>
      <c r="BK484" s="233">
        <f>ROUND(I484*H484,2)</f>
        <v>0</v>
      </c>
      <c r="BL484" s="18" t="s">
        <v>267</v>
      </c>
      <c r="BM484" s="232" t="s">
        <v>790</v>
      </c>
    </row>
    <row r="485" s="2" customFormat="1" ht="24.15" customHeight="1">
      <c r="A485" s="39"/>
      <c r="B485" s="40"/>
      <c r="C485" s="220" t="s">
        <v>791</v>
      </c>
      <c r="D485" s="220" t="s">
        <v>127</v>
      </c>
      <c r="E485" s="221" t="s">
        <v>792</v>
      </c>
      <c r="F485" s="222" t="s">
        <v>793</v>
      </c>
      <c r="G485" s="223" t="s">
        <v>424</v>
      </c>
      <c r="H485" s="285"/>
      <c r="I485" s="225"/>
      <c r="J485" s="226">
        <f>ROUND(I485*H485,2)</f>
        <v>0</v>
      </c>
      <c r="K485" s="227"/>
      <c r="L485" s="45"/>
      <c r="M485" s="228" t="s">
        <v>1</v>
      </c>
      <c r="N485" s="229" t="s">
        <v>44</v>
      </c>
      <c r="O485" s="92"/>
      <c r="P485" s="230">
        <f>O485*H485</f>
        <v>0</v>
      </c>
      <c r="Q485" s="230">
        <v>0</v>
      </c>
      <c r="R485" s="230">
        <f>Q485*H485</f>
        <v>0</v>
      </c>
      <c r="S485" s="230">
        <v>0</v>
      </c>
      <c r="T485" s="231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2" t="s">
        <v>267</v>
      </c>
      <c r="AT485" s="232" t="s">
        <v>127</v>
      </c>
      <c r="AU485" s="232" t="s">
        <v>89</v>
      </c>
      <c r="AY485" s="18" t="s">
        <v>124</v>
      </c>
      <c r="BE485" s="233">
        <f>IF(N485="základní",J485,0)</f>
        <v>0</v>
      </c>
      <c r="BF485" s="233">
        <f>IF(N485="snížená",J485,0)</f>
        <v>0</v>
      </c>
      <c r="BG485" s="233">
        <f>IF(N485="zákl. přenesená",J485,0)</f>
        <v>0</v>
      </c>
      <c r="BH485" s="233">
        <f>IF(N485="sníž. přenesená",J485,0)</f>
        <v>0</v>
      </c>
      <c r="BI485" s="233">
        <f>IF(N485="nulová",J485,0)</f>
        <v>0</v>
      </c>
      <c r="BJ485" s="18" t="s">
        <v>87</v>
      </c>
      <c r="BK485" s="233">
        <f>ROUND(I485*H485,2)</f>
        <v>0</v>
      </c>
      <c r="BL485" s="18" t="s">
        <v>267</v>
      </c>
      <c r="BM485" s="232" t="s">
        <v>794</v>
      </c>
    </row>
    <row r="486" s="12" customFormat="1" ht="22.8" customHeight="1">
      <c r="A486" s="12"/>
      <c r="B486" s="204"/>
      <c r="C486" s="205"/>
      <c r="D486" s="206" t="s">
        <v>78</v>
      </c>
      <c r="E486" s="218" t="s">
        <v>795</v>
      </c>
      <c r="F486" s="218" t="s">
        <v>796</v>
      </c>
      <c r="G486" s="205"/>
      <c r="H486" s="205"/>
      <c r="I486" s="208"/>
      <c r="J486" s="219">
        <f>BK486</f>
        <v>0</v>
      </c>
      <c r="K486" s="205"/>
      <c r="L486" s="210"/>
      <c r="M486" s="211"/>
      <c r="N486" s="212"/>
      <c r="O486" s="212"/>
      <c r="P486" s="213">
        <f>SUM(P487:P506)</f>
        <v>0</v>
      </c>
      <c r="Q486" s="212"/>
      <c r="R486" s="213">
        <f>SUM(R487:R506)</f>
        <v>0.0030499999999999998</v>
      </c>
      <c r="S486" s="212"/>
      <c r="T486" s="214">
        <f>SUM(T487:T506)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5" t="s">
        <v>89</v>
      </c>
      <c r="AT486" s="216" t="s">
        <v>78</v>
      </c>
      <c r="AU486" s="216" t="s">
        <v>87</v>
      </c>
      <c r="AY486" s="215" t="s">
        <v>124</v>
      </c>
      <c r="BK486" s="217">
        <f>SUM(BK487:BK506)</f>
        <v>0</v>
      </c>
    </row>
    <row r="487" s="2" customFormat="1" ht="16.5" customHeight="1">
      <c r="A487" s="39"/>
      <c r="B487" s="40"/>
      <c r="C487" s="220" t="s">
        <v>797</v>
      </c>
      <c r="D487" s="220" t="s">
        <v>127</v>
      </c>
      <c r="E487" s="221" t="s">
        <v>798</v>
      </c>
      <c r="F487" s="222" t="s">
        <v>799</v>
      </c>
      <c r="G487" s="223" t="s">
        <v>219</v>
      </c>
      <c r="H487" s="224">
        <v>5</v>
      </c>
      <c r="I487" s="225"/>
      <c r="J487" s="226">
        <f>ROUND(I487*H487,2)</f>
        <v>0</v>
      </c>
      <c r="K487" s="227"/>
      <c r="L487" s="45"/>
      <c r="M487" s="228" t="s">
        <v>1</v>
      </c>
      <c r="N487" s="229" t="s">
        <v>44</v>
      </c>
      <c r="O487" s="92"/>
      <c r="P487" s="230">
        <f>O487*H487</f>
        <v>0</v>
      </c>
      <c r="Q487" s="230">
        <v>0</v>
      </c>
      <c r="R487" s="230">
        <f>Q487*H487</f>
        <v>0</v>
      </c>
      <c r="S487" s="230">
        <v>0</v>
      </c>
      <c r="T487" s="231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2" t="s">
        <v>267</v>
      </c>
      <c r="AT487" s="232" t="s">
        <v>127</v>
      </c>
      <c r="AU487" s="232" t="s">
        <v>89</v>
      </c>
      <c r="AY487" s="18" t="s">
        <v>124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18" t="s">
        <v>87</v>
      </c>
      <c r="BK487" s="233">
        <f>ROUND(I487*H487,2)</f>
        <v>0</v>
      </c>
      <c r="BL487" s="18" t="s">
        <v>267</v>
      </c>
      <c r="BM487" s="232" t="s">
        <v>800</v>
      </c>
    </row>
    <row r="488" s="13" customFormat="1">
      <c r="A488" s="13"/>
      <c r="B488" s="234"/>
      <c r="C488" s="235"/>
      <c r="D488" s="236" t="s">
        <v>133</v>
      </c>
      <c r="E488" s="237" t="s">
        <v>1</v>
      </c>
      <c r="F488" s="238" t="s">
        <v>801</v>
      </c>
      <c r="G488" s="235"/>
      <c r="H488" s="239">
        <v>3</v>
      </c>
      <c r="I488" s="240"/>
      <c r="J488" s="235"/>
      <c r="K488" s="235"/>
      <c r="L488" s="241"/>
      <c r="M488" s="242"/>
      <c r="N488" s="243"/>
      <c r="O488" s="243"/>
      <c r="P488" s="243"/>
      <c r="Q488" s="243"/>
      <c r="R488" s="243"/>
      <c r="S488" s="243"/>
      <c r="T488" s="24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5" t="s">
        <v>133</v>
      </c>
      <c r="AU488" s="245" t="s">
        <v>89</v>
      </c>
      <c r="AV488" s="13" t="s">
        <v>89</v>
      </c>
      <c r="AW488" s="13" t="s">
        <v>35</v>
      </c>
      <c r="AX488" s="13" t="s">
        <v>79</v>
      </c>
      <c r="AY488" s="245" t="s">
        <v>124</v>
      </c>
    </row>
    <row r="489" s="13" customFormat="1">
      <c r="A489" s="13"/>
      <c r="B489" s="234"/>
      <c r="C489" s="235"/>
      <c r="D489" s="236" t="s">
        <v>133</v>
      </c>
      <c r="E489" s="237" t="s">
        <v>1</v>
      </c>
      <c r="F489" s="238" t="s">
        <v>802</v>
      </c>
      <c r="G489" s="235"/>
      <c r="H489" s="239">
        <v>2</v>
      </c>
      <c r="I489" s="240"/>
      <c r="J489" s="235"/>
      <c r="K489" s="235"/>
      <c r="L489" s="241"/>
      <c r="M489" s="242"/>
      <c r="N489" s="243"/>
      <c r="O489" s="243"/>
      <c r="P489" s="243"/>
      <c r="Q489" s="243"/>
      <c r="R489" s="243"/>
      <c r="S489" s="243"/>
      <c r="T489" s="24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5" t="s">
        <v>133</v>
      </c>
      <c r="AU489" s="245" t="s">
        <v>89</v>
      </c>
      <c r="AV489" s="13" t="s">
        <v>89</v>
      </c>
      <c r="AW489" s="13" t="s">
        <v>35</v>
      </c>
      <c r="AX489" s="13" t="s">
        <v>79</v>
      </c>
      <c r="AY489" s="245" t="s">
        <v>124</v>
      </c>
    </row>
    <row r="490" s="14" customFormat="1">
      <c r="A490" s="14"/>
      <c r="B490" s="246"/>
      <c r="C490" s="247"/>
      <c r="D490" s="236" t="s">
        <v>133</v>
      </c>
      <c r="E490" s="248" t="s">
        <v>1</v>
      </c>
      <c r="F490" s="249" t="s">
        <v>134</v>
      </c>
      <c r="G490" s="247"/>
      <c r="H490" s="250">
        <v>5</v>
      </c>
      <c r="I490" s="251"/>
      <c r="J490" s="247"/>
      <c r="K490" s="247"/>
      <c r="L490" s="252"/>
      <c r="M490" s="253"/>
      <c r="N490" s="254"/>
      <c r="O490" s="254"/>
      <c r="P490" s="254"/>
      <c r="Q490" s="254"/>
      <c r="R490" s="254"/>
      <c r="S490" s="254"/>
      <c r="T490" s="255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6" t="s">
        <v>133</v>
      </c>
      <c r="AU490" s="256" t="s">
        <v>89</v>
      </c>
      <c r="AV490" s="14" t="s">
        <v>135</v>
      </c>
      <c r="AW490" s="14" t="s">
        <v>35</v>
      </c>
      <c r="AX490" s="14" t="s">
        <v>87</v>
      </c>
      <c r="AY490" s="256" t="s">
        <v>124</v>
      </c>
    </row>
    <row r="491" s="2" customFormat="1" ht="24.15" customHeight="1">
      <c r="A491" s="39"/>
      <c r="B491" s="40"/>
      <c r="C491" s="220" t="s">
        <v>803</v>
      </c>
      <c r="D491" s="220" t="s">
        <v>127</v>
      </c>
      <c r="E491" s="221" t="s">
        <v>804</v>
      </c>
      <c r="F491" s="222" t="s">
        <v>805</v>
      </c>
      <c r="G491" s="223" t="s">
        <v>219</v>
      </c>
      <c r="H491" s="224">
        <v>5</v>
      </c>
      <c r="I491" s="225"/>
      <c r="J491" s="226">
        <f>ROUND(I491*H491,2)</f>
        <v>0</v>
      </c>
      <c r="K491" s="227"/>
      <c r="L491" s="45"/>
      <c r="M491" s="228" t="s">
        <v>1</v>
      </c>
      <c r="N491" s="229" t="s">
        <v>44</v>
      </c>
      <c r="O491" s="92"/>
      <c r="P491" s="230">
        <f>O491*H491</f>
        <v>0</v>
      </c>
      <c r="Q491" s="230">
        <v>0.00011</v>
      </c>
      <c r="R491" s="230">
        <f>Q491*H491</f>
        <v>0.00055000000000000003</v>
      </c>
      <c r="S491" s="230">
        <v>0</v>
      </c>
      <c r="T491" s="231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2" t="s">
        <v>267</v>
      </c>
      <c r="AT491" s="232" t="s">
        <v>127</v>
      </c>
      <c r="AU491" s="232" t="s">
        <v>89</v>
      </c>
      <c r="AY491" s="18" t="s">
        <v>124</v>
      </c>
      <c r="BE491" s="233">
        <f>IF(N491="základní",J491,0)</f>
        <v>0</v>
      </c>
      <c r="BF491" s="233">
        <f>IF(N491="snížená",J491,0)</f>
        <v>0</v>
      </c>
      <c r="BG491" s="233">
        <f>IF(N491="zákl. přenesená",J491,0)</f>
        <v>0</v>
      </c>
      <c r="BH491" s="233">
        <f>IF(N491="sníž. přenesená",J491,0)</f>
        <v>0</v>
      </c>
      <c r="BI491" s="233">
        <f>IF(N491="nulová",J491,0)</f>
        <v>0</v>
      </c>
      <c r="BJ491" s="18" t="s">
        <v>87</v>
      </c>
      <c r="BK491" s="233">
        <f>ROUND(I491*H491,2)</f>
        <v>0</v>
      </c>
      <c r="BL491" s="18" t="s">
        <v>267</v>
      </c>
      <c r="BM491" s="232" t="s">
        <v>806</v>
      </c>
    </row>
    <row r="492" s="13" customFormat="1">
      <c r="A492" s="13"/>
      <c r="B492" s="234"/>
      <c r="C492" s="235"/>
      <c r="D492" s="236" t="s">
        <v>133</v>
      </c>
      <c r="E492" s="237" t="s">
        <v>1</v>
      </c>
      <c r="F492" s="238" t="s">
        <v>801</v>
      </c>
      <c r="G492" s="235"/>
      <c r="H492" s="239">
        <v>3</v>
      </c>
      <c r="I492" s="240"/>
      <c r="J492" s="235"/>
      <c r="K492" s="235"/>
      <c r="L492" s="241"/>
      <c r="M492" s="242"/>
      <c r="N492" s="243"/>
      <c r="O492" s="243"/>
      <c r="P492" s="243"/>
      <c r="Q492" s="243"/>
      <c r="R492" s="243"/>
      <c r="S492" s="243"/>
      <c r="T492" s="24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5" t="s">
        <v>133</v>
      </c>
      <c r="AU492" s="245" t="s">
        <v>89</v>
      </c>
      <c r="AV492" s="13" t="s">
        <v>89</v>
      </c>
      <c r="AW492" s="13" t="s">
        <v>35</v>
      </c>
      <c r="AX492" s="13" t="s">
        <v>79</v>
      </c>
      <c r="AY492" s="245" t="s">
        <v>124</v>
      </c>
    </row>
    <row r="493" s="13" customFormat="1">
      <c r="A493" s="13"/>
      <c r="B493" s="234"/>
      <c r="C493" s="235"/>
      <c r="D493" s="236" t="s">
        <v>133</v>
      </c>
      <c r="E493" s="237" t="s">
        <v>1</v>
      </c>
      <c r="F493" s="238" t="s">
        <v>802</v>
      </c>
      <c r="G493" s="235"/>
      <c r="H493" s="239">
        <v>2</v>
      </c>
      <c r="I493" s="240"/>
      <c r="J493" s="235"/>
      <c r="K493" s="235"/>
      <c r="L493" s="241"/>
      <c r="M493" s="242"/>
      <c r="N493" s="243"/>
      <c r="O493" s="243"/>
      <c r="P493" s="243"/>
      <c r="Q493" s="243"/>
      <c r="R493" s="243"/>
      <c r="S493" s="243"/>
      <c r="T493" s="24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5" t="s">
        <v>133</v>
      </c>
      <c r="AU493" s="245" t="s">
        <v>89</v>
      </c>
      <c r="AV493" s="13" t="s">
        <v>89</v>
      </c>
      <c r="AW493" s="13" t="s">
        <v>35</v>
      </c>
      <c r="AX493" s="13" t="s">
        <v>79</v>
      </c>
      <c r="AY493" s="245" t="s">
        <v>124</v>
      </c>
    </row>
    <row r="494" s="14" customFormat="1">
      <c r="A494" s="14"/>
      <c r="B494" s="246"/>
      <c r="C494" s="247"/>
      <c r="D494" s="236" t="s">
        <v>133</v>
      </c>
      <c r="E494" s="248" t="s">
        <v>1</v>
      </c>
      <c r="F494" s="249" t="s">
        <v>134</v>
      </c>
      <c r="G494" s="247"/>
      <c r="H494" s="250">
        <v>5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6" t="s">
        <v>133</v>
      </c>
      <c r="AU494" s="256" t="s">
        <v>89</v>
      </c>
      <c r="AV494" s="14" t="s">
        <v>135</v>
      </c>
      <c r="AW494" s="14" t="s">
        <v>35</v>
      </c>
      <c r="AX494" s="14" t="s">
        <v>87</v>
      </c>
      <c r="AY494" s="256" t="s">
        <v>124</v>
      </c>
    </row>
    <row r="495" s="2" customFormat="1" ht="24.15" customHeight="1">
      <c r="A495" s="39"/>
      <c r="B495" s="40"/>
      <c r="C495" s="220" t="s">
        <v>807</v>
      </c>
      <c r="D495" s="220" t="s">
        <v>127</v>
      </c>
      <c r="E495" s="221" t="s">
        <v>808</v>
      </c>
      <c r="F495" s="222" t="s">
        <v>809</v>
      </c>
      <c r="G495" s="223" t="s">
        <v>219</v>
      </c>
      <c r="H495" s="224">
        <v>5</v>
      </c>
      <c r="I495" s="225"/>
      <c r="J495" s="226">
        <f>ROUND(I495*H495,2)</f>
        <v>0</v>
      </c>
      <c r="K495" s="227"/>
      <c r="L495" s="45"/>
      <c r="M495" s="228" t="s">
        <v>1</v>
      </c>
      <c r="N495" s="229" t="s">
        <v>44</v>
      </c>
      <c r="O495" s="92"/>
      <c r="P495" s="230">
        <f>O495*H495</f>
        <v>0</v>
      </c>
      <c r="Q495" s="230">
        <v>0.00013999999999999999</v>
      </c>
      <c r="R495" s="230">
        <f>Q495*H495</f>
        <v>0.00069999999999999988</v>
      </c>
      <c r="S495" s="230">
        <v>0</v>
      </c>
      <c r="T495" s="231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2" t="s">
        <v>267</v>
      </c>
      <c r="AT495" s="232" t="s">
        <v>127</v>
      </c>
      <c r="AU495" s="232" t="s">
        <v>89</v>
      </c>
      <c r="AY495" s="18" t="s">
        <v>124</v>
      </c>
      <c r="BE495" s="233">
        <f>IF(N495="základní",J495,0)</f>
        <v>0</v>
      </c>
      <c r="BF495" s="233">
        <f>IF(N495="snížená",J495,0)</f>
        <v>0</v>
      </c>
      <c r="BG495" s="233">
        <f>IF(N495="zákl. přenesená",J495,0)</f>
        <v>0</v>
      </c>
      <c r="BH495" s="233">
        <f>IF(N495="sníž. přenesená",J495,0)</f>
        <v>0</v>
      </c>
      <c r="BI495" s="233">
        <f>IF(N495="nulová",J495,0)</f>
        <v>0</v>
      </c>
      <c r="BJ495" s="18" t="s">
        <v>87</v>
      </c>
      <c r="BK495" s="233">
        <f>ROUND(I495*H495,2)</f>
        <v>0</v>
      </c>
      <c r="BL495" s="18" t="s">
        <v>267</v>
      </c>
      <c r="BM495" s="232" t="s">
        <v>810</v>
      </c>
    </row>
    <row r="496" s="13" customFormat="1">
      <c r="A496" s="13"/>
      <c r="B496" s="234"/>
      <c r="C496" s="235"/>
      <c r="D496" s="236" t="s">
        <v>133</v>
      </c>
      <c r="E496" s="237" t="s">
        <v>1</v>
      </c>
      <c r="F496" s="238" t="s">
        <v>801</v>
      </c>
      <c r="G496" s="235"/>
      <c r="H496" s="239">
        <v>3</v>
      </c>
      <c r="I496" s="240"/>
      <c r="J496" s="235"/>
      <c r="K496" s="235"/>
      <c r="L496" s="241"/>
      <c r="M496" s="242"/>
      <c r="N496" s="243"/>
      <c r="O496" s="243"/>
      <c r="P496" s="243"/>
      <c r="Q496" s="243"/>
      <c r="R496" s="243"/>
      <c r="S496" s="243"/>
      <c r="T496" s="24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5" t="s">
        <v>133</v>
      </c>
      <c r="AU496" s="245" t="s">
        <v>89</v>
      </c>
      <c r="AV496" s="13" t="s">
        <v>89</v>
      </c>
      <c r="AW496" s="13" t="s">
        <v>35</v>
      </c>
      <c r="AX496" s="13" t="s">
        <v>79</v>
      </c>
      <c r="AY496" s="245" t="s">
        <v>124</v>
      </c>
    </row>
    <row r="497" s="13" customFormat="1">
      <c r="A497" s="13"/>
      <c r="B497" s="234"/>
      <c r="C497" s="235"/>
      <c r="D497" s="236" t="s">
        <v>133</v>
      </c>
      <c r="E497" s="237" t="s">
        <v>1</v>
      </c>
      <c r="F497" s="238" t="s">
        <v>802</v>
      </c>
      <c r="G497" s="235"/>
      <c r="H497" s="239">
        <v>2</v>
      </c>
      <c r="I497" s="240"/>
      <c r="J497" s="235"/>
      <c r="K497" s="235"/>
      <c r="L497" s="241"/>
      <c r="M497" s="242"/>
      <c r="N497" s="243"/>
      <c r="O497" s="243"/>
      <c r="P497" s="243"/>
      <c r="Q497" s="243"/>
      <c r="R497" s="243"/>
      <c r="S497" s="243"/>
      <c r="T497" s="24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5" t="s">
        <v>133</v>
      </c>
      <c r="AU497" s="245" t="s">
        <v>89</v>
      </c>
      <c r="AV497" s="13" t="s">
        <v>89</v>
      </c>
      <c r="AW497" s="13" t="s">
        <v>35</v>
      </c>
      <c r="AX497" s="13" t="s">
        <v>79</v>
      </c>
      <c r="AY497" s="245" t="s">
        <v>124</v>
      </c>
    </row>
    <row r="498" s="14" customFormat="1">
      <c r="A498" s="14"/>
      <c r="B498" s="246"/>
      <c r="C498" s="247"/>
      <c r="D498" s="236" t="s">
        <v>133</v>
      </c>
      <c r="E498" s="248" t="s">
        <v>1</v>
      </c>
      <c r="F498" s="249" t="s">
        <v>134</v>
      </c>
      <c r="G498" s="247"/>
      <c r="H498" s="250">
        <v>5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6" t="s">
        <v>133</v>
      </c>
      <c r="AU498" s="256" t="s">
        <v>89</v>
      </c>
      <c r="AV498" s="14" t="s">
        <v>135</v>
      </c>
      <c r="AW498" s="14" t="s">
        <v>35</v>
      </c>
      <c r="AX498" s="14" t="s">
        <v>87</v>
      </c>
      <c r="AY498" s="256" t="s">
        <v>124</v>
      </c>
    </row>
    <row r="499" s="2" customFormat="1" ht="24.15" customHeight="1">
      <c r="A499" s="39"/>
      <c r="B499" s="40"/>
      <c r="C499" s="220" t="s">
        <v>811</v>
      </c>
      <c r="D499" s="220" t="s">
        <v>127</v>
      </c>
      <c r="E499" s="221" t="s">
        <v>812</v>
      </c>
      <c r="F499" s="222" t="s">
        <v>813</v>
      </c>
      <c r="G499" s="223" t="s">
        <v>219</v>
      </c>
      <c r="H499" s="224">
        <v>5</v>
      </c>
      <c r="I499" s="225"/>
      <c r="J499" s="226">
        <f>ROUND(I499*H499,2)</f>
        <v>0</v>
      </c>
      <c r="K499" s="227"/>
      <c r="L499" s="45"/>
      <c r="M499" s="228" t="s">
        <v>1</v>
      </c>
      <c r="N499" s="229" t="s">
        <v>44</v>
      </c>
      <c r="O499" s="92"/>
      <c r="P499" s="230">
        <f>O499*H499</f>
        <v>0</v>
      </c>
      <c r="Q499" s="230">
        <v>0.00012</v>
      </c>
      <c r="R499" s="230">
        <f>Q499*H499</f>
        <v>0.00060000000000000006</v>
      </c>
      <c r="S499" s="230">
        <v>0</v>
      </c>
      <c r="T499" s="231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2" t="s">
        <v>267</v>
      </c>
      <c r="AT499" s="232" t="s">
        <v>127</v>
      </c>
      <c r="AU499" s="232" t="s">
        <v>89</v>
      </c>
      <c r="AY499" s="18" t="s">
        <v>124</v>
      </c>
      <c r="BE499" s="233">
        <f>IF(N499="základní",J499,0)</f>
        <v>0</v>
      </c>
      <c r="BF499" s="233">
        <f>IF(N499="snížená",J499,0)</f>
        <v>0</v>
      </c>
      <c r="BG499" s="233">
        <f>IF(N499="zákl. přenesená",J499,0)</f>
        <v>0</v>
      </c>
      <c r="BH499" s="233">
        <f>IF(N499="sníž. přenesená",J499,0)</f>
        <v>0</v>
      </c>
      <c r="BI499" s="233">
        <f>IF(N499="nulová",J499,0)</f>
        <v>0</v>
      </c>
      <c r="BJ499" s="18" t="s">
        <v>87</v>
      </c>
      <c r="BK499" s="233">
        <f>ROUND(I499*H499,2)</f>
        <v>0</v>
      </c>
      <c r="BL499" s="18" t="s">
        <v>267</v>
      </c>
      <c r="BM499" s="232" t="s">
        <v>814</v>
      </c>
    </row>
    <row r="500" s="13" customFormat="1">
      <c r="A500" s="13"/>
      <c r="B500" s="234"/>
      <c r="C500" s="235"/>
      <c r="D500" s="236" t="s">
        <v>133</v>
      </c>
      <c r="E500" s="237" t="s">
        <v>1</v>
      </c>
      <c r="F500" s="238" t="s">
        <v>801</v>
      </c>
      <c r="G500" s="235"/>
      <c r="H500" s="239">
        <v>3</v>
      </c>
      <c r="I500" s="240"/>
      <c r="J500" s="235"/>
      <c r="K500" s="235"/>
      <c r="L500" s="241"/>
      <c r="M500" s="242"/>
      <c r="N500" s="243"/>
      <c r="O500" s="243"/>
      <c r="P500" s="243"/>
      <c r="Q500" s="243"/>
      <c r="R500" s="243"/>
      <c r="S500" s="243"/>
      <c r="T500" s="24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5" t="s">
        <v>133</v>
      </c>
      <c r="AU500" s="245" t="s">
        <v>89</v>
      </c>
      <c r="AV500" s="13" t="s">
        <v>89</v>
      </c>
      <c r="AW500" s="13" t="s">
        <v>35</v>
      </c>
      <c r="AX500" s="13" t="s">
        <v>79</v>
      </c>
      <c r="AY500" s="245" t="s">
        <v>124</v>
      </c>
    </row>
    <row r="501" s="13" customFormat="1">
      <c r="A501" s="13"/>
      <c r="B501" s="234"/>
      <c r="C501" s="235"/>
      <c r="D501" s="236" t="s">
        <v>133</v>
      </c>
      <c r="E501" s="237" t="s">
        <v>1</v>
      </c>
      <c r="F501" s="238" t="s">
        <v>802</v>
      </c>
      <c r="G501" s="235"/>
      <c r="H501" s="239">
        <v>2</v>
      </c>
      <c r="I501" s="240"/>
      <c r="J501" s="235"/>
      <c r="K501" s="235"/>
      <c r="L501" s="241"/>
      <c r="M501" s="242"/>
      <c r="N501" s="243"/>
      <c r="O501" s="243"/>
      <c r="P501" s="243"/>
      <c r="Q501" s="243"/>
      <c r="R501" s="243"/>
      <c r="S501" s="243"/>
      <c r="T501" s="24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5" t="s">
        <v>133</v>
      </c>
      <c r="AU501" s="245" t="s">
        <v>89</v>
      </c>
      <c r="AV501" s="13" t="s">
        <v>89</v>
      </c>
      <c r="AW501" s="13" t="s">
        <v>35</v>
      </c>
      <c r="AX501" s="13" t="s">
        <v>79</v>
      </c>
      <c r="AY501" s="245" t="s">
        <v>124</v>
      </c>
    </row>
    <row r="502" s="14" customFormat="1">
      <c r="A502" s="14"/>
      <c r="B502" s="246"/>
      <c r="C502" s="247"/>
      <c r="D502" s="236" t="s">
        <v>133</v>
      </c>
      <c r="E502" s="248" t="s">
        <v>1</v>
      </c>
      <c r="F502" s="249" t="s">
        <v>134</v>
      </c>
      <c r="G502" s="247"/>
      <c r="H502" s="250">
        <v>5</v>
      </c>
      <c r="I502" s="251"/>
      <c r="J502" s="247"/>
      <c r="K502" s="247"/>
      <c r="L502" s="252"/>
      <c r="M502" s="253"/>
      <c r="N502" s="254"/>
      <c r="O502" s="254"/>
      <c r="P502" s="254"/>
      <c r="Q502" s="254"/>
      <c r="R502" s="254"/>
      <c r="S502" s="254"/>
      <c r="T502" s="25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6" t="s">
        <v>133</v>
      </c>
      <c r="AU502" s="256" t="s">
        <v>89</v>
      </c>
      <c r="AV502" s="14" t="s">
        <v>135</v>
      </c>
      <c r="AW502" s="14" t="s">
        <v>35</v>
      </c>
      <c r="AX502" s="14" t="s">
        <v>87</v>
      </c>
      <c r="AY502" s="256" t="s">
        <v>124</v>
      </c>
    </row>
    <row r="503" s="2" customFormat="1" ht="24.15" customHeight="1">
      <c r="A503" s="39"/>
      <c r="B503" s="40"/>
      <c r="C503" s="220" t="s">
        <v>815</v>
      </c>
      <c r="D503" s="220" t="s">
        <v>127</v>
      </c>
      <c r="E503" s="221" t="s">
        <v>816</v>
      </c>
      <c r="F503" s="222" t="s">
        <v>817</v>
      </c>
      <c r="G503" s="223" t="s">
        <v>219</v>
      </c>
      <c r="H503" s="224">
        <v>10</v>
      </c>
      <c r="I503" s="225"/>
      <c r="J503" s="226">
        <f>ROUND(I503*H503,2)</f>
        <v>0</v>
      </c>
      <c r="K503" s="227"/>
      <c r="L503" s="45"/>
      <c r="M503" s="228" t="s">
        <v>1</v>
      </c>
      <c r="N503" s="229" t="s">
        <v>44</v>
      </c>
      <c r="O503" s="92"/>
      <c r="P503" s="230">
        <f>O503*H503</f>
        <v>0</v>
      </c>
      <c r="Q503" s="230">
        <v>0.00012</v>
      </c>
      <c r="R503" s="230">
        <f>Q503*H503</f>
        <v>0.0012000000000000001</v>
      </c>
      <c r="S503" s="230">
        <v>0</v>
      </c>
      <c r="T503" s="231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2" t="s">
        <v>267</v>
      </c>
      <c r="AT503" s="232" t="s">
        <v>127</v>
      </c>
      <c r="AU503" s="232" t="s">
        <v>89</v>
      </c>
      <c r="AY503" s="18" t="s">
        <v>124</v>
      </c>
      <c r="BE503" s="233">
        <f>IF(N503="základní",J503,0)</f>
        <v>0</v>
      </c>
      <c r="BF503" s="233">
        <f>IF(N503="snížená",J503,0)</f>
        <v>0</v>
      </c>
      <c r="BG503" s="233">
        <f>IF(N503="zákl. přenesená",J503,0)</f>
        <v>0</v>
      </c>
      <c r="BH503" s="233">
        <f>IF(N503="sníž. přenesená",J503,0)</f>
        <v>0</v>
      </c>
      <c r="BI503" s="233">
        <f>IF(N503="nulová",J503,0)</f>
        <v>0</v>
      </c>
      <c r="BJ503" s="18" t="s">
        <v>87</v>
      </c>
      <c r="BK503" s="233">
        <f>ROUND(I503*H503,2)</f>
        <v>0</v>
      </c>
      <c r="BL503" s="18" t="s">
        <v>267</v>
      </c>
      <c r="BM503" s="232" t="s">
        <v>818</v>
      </c>
    </row>
    <row r="504" s="13" customFormat="1">
      <c r="A504" s="13"/>
      <c r="B504" s="234"/>
      <c r="C504" s="235"/>
      <c r="D504" s="236" t="s">
        <v>133</v>
      </c>
      <c r="E504" s="237" t="s">
        <v>1</v>
      </c>
      <c r="F504" s="238" t="s">
        <v>819</v>
      </c>
      <c r="G504" s="235"/>
      <c r="H504" s="239">
        <v>6</v>
      </c>
      <c r="I504" s="240"/>
      <c r="J504" s="235"/>
      <c r="K504" s="235"/>
      <c r="L504" s="241"/>
      <c r="M504" s="242"/>
      <c r="N504" s="243"/>
      <c r="O504" s="243"/>
      <c r="P504" s="243"/>
      <c r="Q504" s="243"/>
      <c r="R504" s="243"/>
      <c r="S504" s="243"/>
      <c r="T504" s="24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5" t="s">
        <v>133</v>
      </c>
      <c r="AU504" s="245" t="s">
        <v>89</v>
      </c>
      <c r="AV504" s="13" t="s">
        <v>89</v>
      </c>
      <c r="AW504" s="13" t="s">
        <v>35</v>
      </c>
      <c r="AX504" s="13" t="s">
        <v>79</v>
      </c>
      <c r="AY504" s="245" t="s">
        <v>124</v>
      </c>
    </row>
    <row r="505" s="13" customFormat="1">
      <c r="A505" s="13"/>
      <c r="B505" s="234"/>
      <c r="C505" s="235"/>
      <c r="D505" s="236" t="s">
        <v>133</v>
      </c>
      <c r="E505" s="237" t="s">
        <v>1</v>
      </c>
      <c r="F505" s="238" t="s">
        <v>820</v>
      </c>
      <c r="G505" s="235"/>
      <c r="H505" s="239">
        <v>4</v>
      </c>
      <c r="I505" s="240"/>
      <c r="J505" s="235"/>
      <c r="K505" s="235"/>
      <c r="L505" s="241"/>
      <c r="M505" s="242"/>
      <c r="N505" s="243"/>
      <c r="O505" s="243"/>
      <c r="P505" s="243"/>
      <c r="Q505" s="243"/>
      <c r="R505" s="243"/>
      <c r="S505" s="243"/>
      <c r="T505" s="24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5" t="s">
        <v>133</v>
      </c>
      <c r="AU505" s="245" t="s">
        <v>89</v>
      </c>
      <c r="AV505" s="13" t="s">
        <v>89</v>
      </c>
      <c r="AW505" s="13" t="s">
        <v>35</v>
      </c>
      <c r="AX505" s="13" t="s">
        <v>79</v>
      </c>
      <c r="AY505" s="245" t="s">
        <v>124</v>
      </c>
    </row>
    <row r="506" s="14" customFormat="1">
      <c r="A506" s="14"/>
      <c r="B506" s="246"/>
      <c r="C506" s="247"/>
      <c r="D506" s="236" t="s">
        <v>133</v>
      </c>
      <c r="E506" s="248" t="s">
        <v>1</v>
      </c>
      <c r="F506" s="249" t="s">
        <v>134</v>
      </c>
      <c r="G506" s="247"/>
      <c r="H506" s="250">
        <v>10</v>
      </c>
      <c r="I506" s="251"/>
      <c r="J506" s="247"/>
      <c r="K506" s="247"/>
      <c r="L506" s="252"/>
      <c r="M506" s="261"/>
      <c r="N506" s="262"/>
      <c r="O506" s="262"/>
      <c r="P506" s="262"/>
      <c r="Q506" s="262"/>
      <c r="R506" s="262"/>
      <c r="S506" s="262"/>
      <c r="T506" s="26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6" t="s">
        <v>133</v>
      </c>
      <c r="AU506" s="256" t="s">
        <v>89</v>
      </c>
      <c r="AV506" s="14" t="s">
        <v>135</v>
      </c>
      <c r="AW506" s="14" t="s">
        <v>35</v>
      </c>
      <c r="AX506" s="14" t="s">
        <v>87</v>
      </c>
      <c r="AY506" s="256" t="s">
        <v>124</v>
      </c>
    </row>
    <row r="507" s="2" customFormat="1" ht="6.96" customHeight="1">
      <c r="A507" s="39"/>
      <c r="B507" s="67"/>
      <c r="C507" s="68"/>
      <c r="D507" s="68"/>
      <c r="E507" s="68"/>
      <c r="F507" s="68"/>
      <c r="G507" s="68"/>
      <c r="H507" s="68"/>
      <c r="I507" s="68"/>
      <c r="J507" s="68"/>
      <c r="K507" s="68"/>
      <c r="L507" s="45"/>
      <c r="M507" s="39"/>
      <c r="O507" s="39"/>
      <c r="P507" s="39"/>
      <c r="Q507" s="39"/>
      <c r="R507" s="39"/>
      <c r="S507" s="39"/>
      <c r="T507" s="39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</row>
  </sheetData>
  <sheetProtection sheet="1" autoFilter="0" formatColumns="0" formatRows="0" objects="1" scenarios="1" spinCount="100000" saltValue="pI4+a4y75ZWQN4xp0+wjPMGhc/s2DeSzkKGaL1KUhdicsY1nz/0h3nIgueDEaEmE0EvriQyt+FOiOH5D3d7gbA==" hashValue="ruc+5ZqwdO8yiDJg9GuQuXMmL0TlFlPaV/xRK8epbsfvErLqxw7DOfoWJyvCsf5I2hWAy+T7jHwbdxGdegJi1g==" algorithmName="SHA-512" password="CC35"/>
  <autoFilter ref="C131:K506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Vit Trefil</dc:creator>
  <cp:lastModifiedBy>Vit Trefil</cp:lastModifiedBy>
  <dcterms:created xsi:type="dcterms:W3CDTF">2026-02-18T14:27:35Z</dcterms:created>
  <dcterms:modified xsi:type="dcterms:W3CDTF">2026-02-18T14:27:37Z</dcterms:modified>
</cp:coreProperties>
</file>